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7df63e5141641f49/Documents/"/>
    </mc:Choice>
  </mc:AlternateContent>
  <xr:revisionPtr revIDLastSave="626" documentId="8_{FFC9B558-7785-4F87-8445-824853727E67}" xr6:coauthVersionLast="47" xr6:coauthVersionMax="47" xr10:uidLastSave="{3DC34C5D-9DA5-4AC3-A97E-EBF92CFB991E}"/>
  <bookViews>
    <workbookView xWindow="-38520" yWindow="1455" windowWidth="38640" windowHeight="21120" activeTab="4" xr2:uid="{00000000-000D-0000-FFFF-FFFF00000000}"/>
  </bookViews>
  <sheets>
    <sheet name="Meeting" sheetId="12" r:id="rId1"/>
    <sheet name="RACI" sheetId="11" r:id="rId2"/>
    <sheet name="Assumptions" sheetId="9" r:id="rId3"/>
    <sheet name="Decisions" sheetId="8" r:id="rId4"/>
    <sheet name="Issue Tracker" sheetId="6" r:id="rId5"/>
    <sheet name="Issue" sheetId="7" r:id="rId6"/>
    <sheet name="Scope Tracker" sheetId="1" r:id="rId7"/>
    <sheet name="Change Log" sheetId="4" r:id="rId8"/>
  </sheets>
  <definedNames>
    <definedName name="_xlnm._FilterDatabase" localSheetId="2" hidden="1">Assumptions!$B$9:$N$200</definedName>
    <definedName name="_xlnm._FilterDatabase" localSheetId="3" hidden="1">Decisions!$B$9:$V$200</definedName>
    <definedName name="_xlnm._FilterDatabase" localSheetId="4" hidden="1">'Issue Tracker'!$B$9:$O$200</definedName>
    <definedName name="_xlnm._FilterDatabase" localSheetId="6" hidden="1">'Scope Tracker'!$B$9:$L$1008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2" l="1"/>
  <c r="D34" i="12"/>
  <c r="D33" i="12"/>
  <c r="D32" i="12"/>
  <c r="D31" i="12"/>
  <c r="D30" i="12"/>
  <c r="D29" i="12"/>
  <c r="D28" i="12"/>
  <c r="D27" i="12"/>
  <c r="D26" i="12"/>
  <c r="G16" i="12"/>
  <c r="G66" i="12"/>
  <c r="G65" i="12"/>
  <c r="G64" i="12"/>
  <c r="G63" i="12"/>
  <c r="G62" i="12"/>
  <c r="G61" i="12"/>
  <c r="G60" i="12"/>
  <c r="G59" i="12"/>
  <c r="G58" i="12"/>
  <c r="G57" i="12"/>
  <c r="G56" i="12"/>
  <c r="G55" i="12"/>
  <c r="G54" i="12"/>
  <c r="G53" i="12"/>
  <c r="G52" i="12"/>
  <c r="G51" i="12"/>
  <c r="G50" i="12"/>
  <c r="G22" i="12"/>
  <c r="G21" i="12"/>
  <c r="G20" i="12"/>
  <c r="G19" i="12"/>
  <c r="G18" i="12"/>
  <c r="G17" i="12"/>
  <c r="G13" i="12"/>
  <c r="G12" i="12"/>
  <c r="G14" i="12" s="1"/>
  <c r="G15" i="12" s="1"/>
  <c r="B2" i="12"/>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I4" i="9"/>
  <c r="J4" i="9"/>
  <c r="K4" i="9"/>
  <c r="M4" i="9"/>
  <c r="I5" i="9"/>
  <c r="J5" i="9"/>
  <c r="K5" i="9"/>
  <c r="I6" i="9"/>
  <c r="J6" i="9"/>
  <c r="K6" i="9"/>
  <c r="I4" i="8"/>
  <c r="J4" i="8"/>
  <c r="K4" i="8"/>
  <c r="O4" i="8"/>
  <c r="P4" i="8"/>
  <c r="Q4" i="8"/>
  <c r="U4" i="8"/>
  <c r="I5" i="8"/>
  <c r="J5" i="8"/>
  <c r="K5" i="8"/>
  <c r="O5" i="8"/>
  <c r="P5" i="8"/>
  <c r="Q5" i="8"/>
  <c r="I6" i="8"/>
  <c r="J6" i="8"/>
  <c r="K6" i="8"/>
  <c r="O6" i="8"/>
  <c r="P6" i="8"/>
  <c r="Q6" i="8"/>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N4" i="6" s="1"/>
  <c r="A12" i="6"/>
  <c r="J4" i="6" s="1"/>
  <c r="A11" i="6"/>
  <c r="A10" i="6"/>
  <c r="L4" i="6"/>
  <c r="R1" i="6"/>
  <c r="C31" i="12" a="1"/>
  <c r="C30" i="12" a="1"/>
  <c r="C29" i="12" a="1"/>
  <c r="C33" i="12" a="1"/>
  <c r="C27" i="12" a="1"/>
  <c r="C35" i="12" a="1"/>
  <c r="C32" i="12" a="1"/>
  <c r="C26" i="12" a="1"/>
  <c r="C28" i="12" a="1"/>
  <c r="C34" i="12" a="1"/>
  <c r="C35" i="12" l="1"/>
  <c r="C34" i="12"/>
  <c r="C33" i="12"/>
  <c r="C32" i="12"/>
  <c r="C31" i="12"/>
  <c r="C30" i="12"/>
  <c r="C29" i="12"/>
  <c r="C28" i="12"/>
  <c r="C27" i="12"/>
  <c r="C26" i="12"/>
  <c r="AG4" i="11"/>
  <c r="V4" i="11"/>
  <c r="F13" i="1"/>
  <c r="M1008" i="1" l="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H2" i="1" s="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F200" i="1"/>
  <c r="D200" i="1"/>
  <c r="B200" i="1"/>
  <c r="M199" i="1"/>
  <c r="F199" i="1"/>
  <c r="D199" i="1"/>
  <c r="B199" i="1"/>
  <c r="M198" i="1"/>
  <c r="F198" i="1"/>
  <c r="D198" i="1"/>
  <c r="B198" i="1"/>
  <c r="M197" i="1"/>
  <c r="F197" i="1"/>
  <c r="D197" i="1"/>
  <c r="B197" i="1"/>
  <c r="M196" i="1"/>
  <c r="F196" i="1"/>
  <c r="D196" i="1"/>
  <c r="B196" i="1"/>
  <c r="M195" i="1"/>
  <c r="F195" i="1"/>
  <c r="D195" i="1"/>
  <c r="B195" i="1"/>
  <c r="M194" i="1"/>
  <c r="F194" i="1"/>
  <c r="D194" i="1"/>
  <c r="B194" i="1"/>
  <c r="M193" i="1"/>
  <c r="F193" i="1"/>
  <c r="D193" i="1"/>
  <c r="B193" i="1"/>
  <c r="M192" i="1"/>
  <c r="F192" i="1"/>
  <c r="D192" i="1"/>
  <c r="B192" i="1"/>
  <c r="M191" i="1"/>
  <c r="F191" i="1"/>
  <c r="D191" i="1"/>
  <c r="B191" i="1"/>
  <c r="M190" i="1"/>
  <c r="F190" i="1"/>
  <c r="D190" i="1"/>
  <c r="B190" i="1"/>
  <c r="M189" i="1"/>
  <c r="F189" i="1"/>
  <c r="D189" i="1"/>
  <c r="B189" i="1"/>
  <c r="M188" i="1"/>
  <c r="F188" i="1"/>
  <c r="D188" i="1"/>
  <c r="B188" i="1"/>
  <c r="M187" i="1"/>
  <c r="F187" i="1"/>
  <c r="D187" i="1"/>
  <c r="B187" i="1"/>
  <c r="M186" i="1"/>
  <c r="F186" i="1"/>
  <c r="D186" i="1"/>
  <c r="B186" i="1"/>
  <c r="M185" i="1"/>
  <c r="F185" i="1"/>
  <c r="D185" i="1"/>
  <c r="B185" i="1"/>
  <c r="M184" i="1"/>
  <c r="F184" i="1"/>
  <c r="D184" i="1"/>
  <c r="B184" i="1"/>
  <c r="M183" i="1"/>
  <c r="F183" i="1"/>
  <c r="D183" i="1"/>
  <c r="B183" i="1"/>
  <c r="M182" i="1"/>
  <c r="F182" i="1"/>
  <c r="D182" i="1"/>
  <c r="B182" i="1"/>
  <c r="M181" i="1"/>
  <c r="F181" i="1"/>
  <c r="D181" i="1"/>
  <c r="B181" i="1"/>
  <c r="M180" i="1"/>
  <c r="F180" i="1"/>
  <c r="D180" i="1"/>
  <c r="B180" i="1"/>
  <c r="M179" i="1"/>
  <c r="F179" i="1"/>
  <c r="D179" i="1"/>
  <c r="B179" i="1"/>
  <c r="M178" i="1"/>
  <c r="F178" i="1"/>
  <c r="D178" i="1"/>
  <c r="B178" i="1"/>
  <c r="M177" i="1"/>
  <c r="F177" i="1"/>
  <c r="D177" i="1"/>
  <c r="B177" i="1"/>
  <c r="M176" i="1"/>
  <c r="F176" i="1"/>
  <c r="D176" i="1"/>
  <c r="B176" i="1"/>
  <c r="M175" i="1"/>
  <c r="F175" i="1"/>
  <c r="D175" i="1"/>
  <c r="B175" i="1"/>
  <c r="M174" i="1"/>
  <c r="F174" i="1"/>
  <c r="D174" i="1"/>
  <c r="B174" i="1"/>
  <c r="M173" i="1"/>
  <c r="F173" i="1"/>
  <c r="D173" i="1"/>
  <c r="B173" i="1"/>
  <c r="M172" i="1"/>
  <c r="F172" i="1"/>
  <c r="D172" i="1"/>
  <c r="B172" i="1"/>
  <c r="M171" i="1"/>
  <c r="F171" i="1"/>
  <c r="D171" i="1"/>
  <c r="B171" i="1"/>
  <c r="M170" i="1"/>
  <c r="F170" i="1"/>
  <c r="D170" i="1"/>
  <c r="B170" i="1"/>
  <c r="M169" i="1"/>
  <c r="F169" i="1"/>
  <c r="D169" i="1"/>
  <c r="B169" i="1"/>
  <c r="M168" i="1"/>
  <c r="F168" i="1"/>
  <c r="D168" i="1"/>
  <c r="B168" i="1"/>
  <c r="M167" i="1"/>
  <c r="F167" i="1"/>
  <c r="D167" i="1"/>
  <c r="B167" i="1"/>
  <c r="M166" i="1"/>
  <c r="F166" i="1"/>
  <c r="D166" i="1"/>
  <c r="B166" i="1"/>
  <c r="M165" i="1"/>
  <c r="F165" i="1"/>
  <c r="D165" i="1"/>
  <c r="B165" i="1"/>
  <c r="M164" i="1"/>
  <c r="F164" i="1"/>
  <c r="D164" i="1"/>
  <c r="B164" i="1"/>
  <c r="M163" i="1"/>
  <c r="F163" i="1"/>
  <c r="D163" i="1"/>
  <c r="B163" i="1"/>
  <c r="M162" i="1"/>
  <c r="F162" i="1"/>
  <c r="D162" i="1"/>
  <c r="B162" i="1"/>
  <c r="M161" i="1"/>
  <c r="F161" i="1"/>
  <c r="D161" i="1"/>
  <c r="B161" i="1"/>
  <c r="M160" i="1"/>
  <c r="F160" i="1"/>
  <c r="D160" i="1"/>
  <c r="B160" i="1"/>
  <c r="M159" i="1"/>
  <c r="F159" i="1"/>
  <c r="D159" i="1"/>
  <c r="B159" i="1"/>
  <c r="M158" i="1"/>
  <c r="F158" i="1"/>
  <c r="D158" i="1"/>
  <c r="B158" i="1"/>
  <c r="M157" i="1"/>
  <c r="F157" i="1"/>
  <c r="D157" i="1"/>
  <c r="B157" i="1"/>
  <c r="M156" i="1"/>
  <c r="F156" i="1"/>
  <c r="D156" i="1"/>
  <c r="B156" i="1"/>
  <c r="M155" i="1"/>
  <c r="F155" i="1"/>
  <c r="D155" i="1"/>
  <c r="B155" i="1"/>
  <c r="M154" i="1"/>
  <c r="F154" i="1"/>
  <c r="D154" i="1"/>
  <c r="B154" i="1"/>
  <c r="M153" i="1"/>
  <c r="F153" i="1"/>
  <c r="D153" i="1"/>
  <c r="B153" i="1"/>
  <c r="M152" i="1"/>
  <c r="F152" i="1"/>
  <c r="D152" i="1"/>
  <c r="B152" i="1"/>
  <c r="M151" i="1"/>
  <c r="F151" i="1"/>
  <c r="D151" i="1"/>
  <c r="B151" i="1"/>
  <c r="M150" i="1"/>
  <c r="F150" i="1"/>
  <c r="D150" i="1"/>
  <c r="B150" i="1"/>
  <c r="M149" i="1"/>
  <c r="F149" i="1"/>
  <c r="D149" i="1"/>
  <c r="B149" i="1"/>
  <c r="M148" i="1"/>
  <c r="F148" i="1"/>
  <c r="D148" i="1"/>
  <c r="B148" i="1"/>
  <c r="M147" i="1"/>
  <c r="F147" i="1"/>
  <c r="D147" i="1"/>
  <c r="B147" i="1"/>
  <c r="M146" i="1"/>
  <c r="F146" i="1"/>
  <c r="D146" i="1"/>
  <c r="B146" i="1"/>
  <c r="M145" i="1"/>
  <c r="F145" i="1"/>
  <c r="D145" i="1"/>
  <c r="B145" i="1"/>
  <c r="M144" i="1"/>
  <c r="F144" i="1"/>
  <c r="D144" i="1"/>
  <c r="B144" i="1"/>
  <c r="M143" i="1"/>
  <c r="F143" i="1"/>
  <c r="D143" i="1"/>
  <c r="B143" i="1"/>
  <c r="M142" i="1"/>
  <c r="F142" i="1"/>
  <c r="D142" i="1"/>
  <c r="B142" i="1"/>
  <c r="M141" i="1"/>
  <c r="F141" i="1"/>
  <c r="D141" i="1"/>
  <c r="B141" i="1"/>
  <c r="M140" i="1"/>
  <c r="F140" i="1"/>
  <c r="D140" i="1"/>
  <c r="B140" i="1"/>
  <c r="M139" i="1"/>
  <c r="F139" i="1"/>
  <c r="D139" i="1"/>
  <c r="B139" i="1"/>
  <c r="M138" i="1"/>
  <c r="F138" i="1"/>
  <c r="D138" i="1"/>
  <c r="B138" i="1"/>
  <c r="M137" i="1"/>
  <c r="F137" i="1"/>
  <c r="D137" i="1"/>
  <c r="B137" i="1"/>
  <c r="M136" i="1"/>
  <c r="F136" i="1"/>
  <c r="D136" i="1"/>
  <c r="B136" i="1"/>
  <c r="M135" i="1"/>
  <c r="F135" i="1"/>
  <c r="D135" i="1"/>
  <c r="B135" i="1"/>
  <c r="M134" i="1"/>
  <c r="F134" i="1"/>
  <c r="D134" i="1"/>
  <c r="B134" i="1"/>
  <c r="M133" i="1"/>
  <c r="F133" i="1"/>
  <c r="D133" i="1"/>
  <c r="B133" i="1"/>
  <c r="M132" i="1"/>
  <c r="F132" i="1"/>
  <c r="D132" i="1"/>
  <c r="B132" i="1"/>
  <c r="M131" i="1"/>
  <c r="F131" i="1"/>
  <c r="D131" i="1"/>
  <c r="B131" i="1"/>
  <c r="M130" i="1"/>
  <c r="F130" i="1"/>
  <c r="D130" i="1"/>
  <c r="B130" i="1"/>
  <c r="M129" i="1"/>
  <c r="F129" i="1"/>
  <c r="D129" i="1"/>
  <c r="B129" i="1"/>
  <c r="M128" i="1"/>
  <c r="F128" i="1"/>
  <c r="D128" i="1"/>
  <c r="B128" i="1"/>
  <c r="M127" i="1"/>
  <c r="F127" i="1"/>
  <c r="D127" i="1"/>
  <c r="B127" i="1"/>
  <c r="M126" i="1"/>
  <c r="F126" i="1"/>
  <c r="D126" i="1"/>
  <c r="B126" i="1"/>
  <c r="M125" i="1"/>
  <c r="F125" i="1"/>
  <c r="D125" i="1"/>
  <c r="B125" i="1"/>
  <c r="M124" i="1"/>
  <c r="F124" i="1"/>
  <c r="D124" i="1"/>
  <c r="B124" i="1"/>
  <c r="M123" i="1"/>
  <c r="F123" i="1"/>
  <c r="D123" i="1"/>
  <c r="B123" i="1"/>
  <c r="M122" i="1"/>
  <c r="F122" i="1"/>
  <c r="D122" i="1"/>
  <c r="B122" i="1"/>
  <c r="M121" i="1"/>
  <c r="F121" i="1"/>
  <c r="D121" i="1"/>
  <c r="B121" i="1"/>
  <c r="M120" i="1"/>
  <c r="F120" i="1"/>
  <c r="D120" i="1"/>
  <c r="B120" i="1"/>
  <c r="M119" i="1"/>
  <c r="F119" i="1"/>
  <c r="D119" i="1"/>
  <c r="B119" i="1"/>
  <c r="M118" i="1"/>
  <c r="F118" i="1"/>
  <c r="D118" i="1"/>
  <c r="B118" i="1"/>
  <c r="M117" i="1"/>
  <c r="F117" i="1"/>
  <c r="D117" i="1"/>
  <c r="B117" i="1"/>
  <c r="M116" i="1"/>
  <c r="F116" i="1"/>
  <c r="D116" i="1"/>
  <c r="B116" i="1"/>
  <c r="M115" i="1"/>
  <c r="F115" i="1"/>
  <c r="D115" i="1"/>
  <c r="B115" i="1"/>
  <c r="M114" i="1"/>
  <c r="F114" i="1"/>
  <c r="D114" i="1"/>
  <c r="B114" i="1"/>
  <c r="M113" i="1"/>
  <c r="F113" i="1"/>
  <c r="D113" i="1"/>
  <c r="B113" i="1"/>
  <c r="M112" i="1"/>
  <c r="F112" i="1"/>
  <c r="D112" i="1"/>
  <c r="B112" i="1"/>
  <c r="M111" i="1"/>
  <c r="F111" i="1"/>
  <c r="D111" i="1"/>
  <c r="B111" i="1"/>
  <c r="M110" i="1"/>
  <c r="F110" i="1"/>
  <c r="D110" i="1"/>
  <c r="B110" i="1"/>
  <c r="M109" i="1"/>
  <c r="F109" i="1"/>
  <c r="D109" i="1"/>
  <c r="B109" i="1"/>
  <c r="M108" i="1"/>
  <c r="F108" i="1"/>
  <c r="D108" i="1"/>
  <c r="B108" i="1"/>
  <c r="M107" i="1"/>
  <c r="F107" i="1"/>
  <c r="D107" i="1"/>
  <c r="B107" i="1"/>
  <c r="M106" i="1"/>
  <c r="F106" i="1"/>
  <c r="D106" i="1"/>
  <c r="B106" i="1"/>
  <c r="M105" i="1"/>
  <c r="F105" i="1"/>
  <c r="D105" i="1"/>
  <c r="B105" i="1"/>
  <c r="M104" i="1"/>
  <c r="F104" i="1"/>
  <c r="D104" i="1"/>
  <c r="B104" i="1"/>
  <c r="M103" i="1"/>
  <c r="F103" i="1"/>
  <c r="D103" i="1"/>
  <c r="B103" i="1"/>
  <c r="M102" i="1"/>
  <c r="F102" i="1"/>
  <c r="D102" i="1"/>
  <c r="B102" i="1"/>
  <c r="M101" i="1"/>
  <c r="F101" i="1"/>
  <c r="D101" i="1"/>
  <c r="B101" i="1"/>
  <c r="M100" i="1"/>
  <c r="F100" i="1"/>
  <c r="D100" i="1"/>
  <c r="B100" i="1"/>
  <c r="M99" i="1"/>
  <c r="F99" i="1"/>
  <c r="D99" i="1"/>
  <c r="B99" i="1"/>
  <c r="M98" i="1"/>
  <c r="F98" i="1"/>
  <c r="D98" i="1"/>
  <c r="B98" i="1"/>
  <c r="M97" i="1"/>
  <c r="F97" i="1"/>
  <c r="D97" i="1"/>
  <c r="B97" i="1"/>
  <c r="M96" i="1"/>
  <c r="F96" i="1"/>
  <c r="D96" i="1"/>
  <c r="B96" i="1"/>
  <c r="M95" i="1"/>
  <c r="F95" i="1"/>
  <c r="D95" i="1"/>
  <c r="B95" i="1"/>
  <c r="M94" i="1"/>
  <c r="F94" i="1"/>
  <c r="D94" i="1"/>
  <c r="B94" i="1"/>
  <c r="M93" i="1"/>
  <c r="F93" i="1"/>
  <c r="D93" i="1"/>
  <c r="B93" i="1"/>
  <c r="M92" i="1"/>
  <c r="F92" i="1"/>
  <c r="D92" i="1"/>
  <c r="B92" i="1"/>
  <c r="M91" i="1"/>
  <c r="F91" i="1"/>
  <c r="D91" i="1"/>
  <c r="B91" i="1"/>
  <c r="M90" i="1"/>
  <c r="F90" i="1"/>
  <c r="D90" i="1"/>
  <c r="B90" i="1"/>
  <c r="M89" i="1"/>
  <c r="F89" i="1"/>
  <c r="D89" i="1"/>
  <c r="B89" i="1"/>
  <c r="M88" i="1"/>
  <c r="F88" i="1"/>
  <c r="D88" i="1"/>
  <c r="B88" i="1"/>
  <c r="M87" i="1"/>
  <c r="F87" i="1"/>
  <c r="D87" i="1"/>
  <c r="B87" i="1"/>
  <c r="M86" i="1"/>
  <c r="F86" i="1"/>
  <c r="D86" i="1"/>
  <c r="B86" i="1"/>
  <c r="M85" i="1"/>
  <c r="F85" i="1"/>
  <c r="D85" i="1"/>
  <c r="B85" i="1"/>
  <c r="M84" i="1"/>
  <c r="F84" i="1"/>
  <c r="D84" i="1"/>
  <c r="B84" i="1"/>
  <c r="M83" i="1"/>
  <c r="F83" i="1"/>
  <c r="D83" i="1"/>
  <c r="B83" i="1"/>
  <c r="M82" i="1"/>
  <c r="F82" i="1"/>
  <c r="D82" i="1"/>
  <c r="B82" i="1"/>
  <c r="M81" i="1"/>
  <c r="F81" i="1"/>
  <c r="D81" i="1"/>
  <c r="B81" i="1"/>
  <c r="M80" i="1"/>
  <c r="F80" i="1"/>
  <c r="D80" i="1"/>
  <c r="B80" i="1"/>
  <c r="M79" i="1"/>
  <c r="F79" i="1"/>
  <c r="D79" i="1"/>
  <c r="B79" i="1"/>
  <c r="M78" i="1"/>
  <c r="F78" i="1"/>
  <c r="D78" i="1"/>
  <c r="B78" i="1"/>
  <c r="M77" i="1"/>
  <c r="F77" i="1"/>
  <c r="D77" i="1"/>
  <c r="B77" i="1"/>
  <c r="M76" i="1"/>
  <c r="F76" i="1"/>
  <c r="D76" i="1"/>
  <c r="B76" i="1"/>
  <c r="M75" i="1"/>
  <c r="F75" i="1"/>
  <c r="D75" i="1"/>
  <c r="B75" i="1"/>
  <c r="M74" i="1"/>
  <c r="F74" i="1"/>
  <c r="D74" i="1"/>
  <c r="B74" i="1"/>
  <c r="M73" i="1"/>
  <c r="F73" i="1"/>
  <c r="D73" i="1"/>
  <c r="B73" i="1"/>
  <c r="M72" i="1"/>
  <c r="F72" i="1"/>
  <c r="D72" i="1"/>
  <c r="B72" i="1"/>
  <c r="M71" i="1"/>
  <c r="F71" i="1"/>
  <c r="D71" i="1"/>
  <c r="B71" i="1"/>
  <c r="M70" i="1"/>
  <c r="F70" i="1"/>
  <c r="D70" i="1"/>
  <c r="B70" i="1"/>
  <c r="M69" i="1"/>
  <c r="F69" i="1"/>
  <c r="D69" i="1"/>
  <c r="B69" i="1"/>
  <c r="M68" i="1"/>
  <c r="F68" i="1"/>
  <c r="D68" i="1"/>
  <c r="B68" i="1"/>
  <c r="M67" i="1"/>
  <c r="F67" i="1"/>
  <c r="D67" i="1"/>
  <c r="B67" i="1"/>
  <c r="M66" i="1"/>
  <c r="F66" i="1"/>
  <c r="D66" i="1"/>
  <c r="B66" i="1"/>
  <c r="M65" i="1"/>
  <c r="F65" i="1"/>
  <c r="D65" i="1"/>
  <c r="B65" i="1"/>
  <c r="M64" i="1"/>
  <c r="F64" i="1"/>
  <c r="D64" i="1"/>
  <c r="B64" i="1"/>
  <c r="M63" i="1"/>
  <c r="F63" i="1"/>
  <c r="D63" i="1"/>
  <c r="B63" i="1"/>
  <c r="M62" i="1"/>
  <c r="F62" i="1"/>
  <c r="D62" i="1"/>
  <c r="B62" i="1"/>
  <c r="M61" i="1"/>
  <c r="F61" i="1"/>
  <c r="D61" i="1"/>
  <c r="B61" i="1"/>
  <c r="M60" i="1"/>
  <c r="F60" i="1"/>
  <c r="D60" i="1"/>
  <c r="B60" i="1"/>
  <c r="M59" i="1"/>
  <c r="F59" i="1"/>
  <c r="D59" i="1"/>
  <c r="B59" i="1"/>
  <c r="M58" i="1"/>
  <c r="F58" i="1"/>
  <c r="D58" i="1"/>
  <c r="B58" i="1"/>
  <c r="M57" i="1"/>
  <c r="F57" i="1"/>
  <c r="D57" i="1"/>
  <c r="B57" i="1"/>
  <c r="M56" i="1"/>
  <c r="F56" i="1"/>
  <c r="D56" i="1"/>
  <c r="B56" i="1"/>
  <c r="M55" i="1"/>
  <c r="F55" i="1"/>
  <c r="D55" i="1"/>
  <c r="B55" i="1"/>
  <c r="M54" i="1"/>
  <c r="F54" i="1"/>
  <c r="D54" i="1"/>
  <c r="B54" i="1"/>
  <c r="M53" i="1"/>
  <c r="F53" i="1"/>
  <c r="D53" i="1"/>
  <c r="B53" i="1"/>
  <c r="M52" i="1"/>
  <c r="F52" i="1"/>
  <c r="D52" i="1"/>
  <c r="B52" i="1"/>
  <c r="M51" i="1"/>
  <c r="F51" i="1"/>
  <c r="D51" i="1"/>
  <c r="B51" i="1"/>
  <c r="M50" i="1"/>
  <c r="F50" i="1"/>
  <c r="D50" i="1"/>
  <c r="B50" i="1"/>
  <c r="M49" i="1"/>
  <c r="F49" i="1"/>
  <c r="D49" i="1"/>
  <c r="B49" i="1"/>
  <c r="M48" i="1"/>
  <c r="F48" i="1"/>
  <c r="D48" i="1"/>
  <c r="B48" i="1"/>
  <c r="M47" i="1"/>
  <c r="F47" i="1"/>
  <c r="D47" i="1"/>
  <c r="B47" i="1"/>
  <c r="M46" i="1"/>
  <c r="F46" i="1"/>
  <c r="D46" i="1"/>
  <c r="B46" i="1"/>
  <c r="M45" i="1"/>
  <c r="F45" i="1"/>
  <c r="D45" i="1"/>
  <c r="B45" i="1"/>
  <c r="M44" i="1"/>
  <c r="F44" i="1"/>
  <c r="D44" i="1"/>
  <c r="B44" i="1"/>
  <c r="M43" i="1"/>
  <c r="F43" i="1"/>
  <c r="D43" i="1"/>
  <c r="B43" i="1"/>
  <c r="M42" i="1"/>
  <c r="F42" i="1"/>
  <c r="D42" i="1"/>
  <c r="B42" i="1"/>
  <c r="M41" i="1"/>
  <c r="F41" i="1"/>
  <c r="D41" i="1"/>
  <c r="B41" i="1"/>
  <c r="M40" i="1"/>
  <c r="F40" i="1"/>
  <c r="D40" i="1"/>
  <c r="B40" i="1"/>
  <c r="M39" i="1"/>
  <c r="F39" i="1"/>
  <c r="D39" i="1"/>
  <c r="B39" i="1"/>
  <c r="M38" i="1"/>
  <c r="F38" i="1"/>
  <c r="D38" i="1"/>
  <c r="B38" i="1"/>
  <c r="M37" i="1"/>
  <c r="F37" i="1"/>
  <c r="D37" i="1"/>
  <c r="B37" i="1"/>
  <c r="M36" i="1"/>
  <c r="F36" i="1"/>
  <c r="D36" i="1"/>
  <c r="B36" i="1"/>
  <c r="M35" i="1"/>
  <c r="F35" i="1"/>
  <c r="D35" i="1"/>
  <c r="B35" i="1"/>
  <c r="M34" i="1"/>
  <c r="F34" i="1"/>
  <c r="D34" i="1"/>
  <c r="B34" i="1"/>
  <c r="M33" i="1"/>
  <c r="F33" i="1"/>
  <c r="D33" i="1"/>
  <c r="B33" i="1"/>
  <c r="M32" i="1"/>
  <c r="F32" i="1"/>
  <c r="D32" i="1"/>
  <c r="B32" i="1"/>
  <c r="M31" i="1"/>
  <c r="F31" i="1"/>
  <c r="D31" i="1"/>
  <c r="B31" i="1"/>
  <c r="M30" i="1"/>
  <c r="F30" i="1"/>
  <c r="D30" i="1"/>
  <c r="B30" i="1"/>
  <c r="M29" i="1"/>
  <c r="F29" i="1"/>
  <c r="D29" i="1"/>
  <c r="B29" i="1"/>
  <c r="M28" i="1"/>
  <c r="F28" i="1"/>
  <c r="D28" i="1"/>
  <c r="B28" i="1"/>
  <c r="M27" i="1"/>
  <c r="F27" i="1"/>
  <c r="D27" i="1"/>
  <c r="B27" i="1"/>
  <c r="M26" i="1"/>
  <c r="F26" i="1"/>
  <c r="D26" i="1"/>
  <c r="B26" i="1"/>
  <c r="M25" i="1"/>
  <c r="F25" i="1"/>
  <c r="D25" i="1"/>
  <c r="B25" i="1"/>
  <c r="M24" i="1"/>
  <c r="F24" i="1"/>
  <c r="D24" i="1"/>
  <c r="B24" i="1"/>
  <c r="M23" i="1"/>
  <c r="F23" i="1"/>
  <c r="D23" i="1"/>
  <c r="B23" i="1"/>
  <c r="M22" i="1"/>
  <c r="F22" i="1"/>
  <c r="D22" i="1"/>
  <c r="B22" i="1"/>
  <c r="M21" i="1"/>
  <c r="F21" i="1"/>
  <c r="D21" i="1"/>
  <c r="B21" i="1"/>
  <c r="M20" i="1"/>
  <c r="F20" i="1"/>
  <c r="D20" i="1"/>
  <c r="B20" i="1"/>
  <c r="M19" i="1"/>
  <c r="F19" i="1"/>
  <c r="D19" i="1"/>
  <c r="B19" i="1"/>
  <c r="M18" i="1"/>
  <c r="F18" i="1"/>
  <c r="D18" i="1"/>
  <c r="B18" i="1"/>
  <c r="M17" i="1"/>
  <c r="M16" i="1"/>
  <c r="M15" i="1"/>
  <c r="M14" i="1"/>
  <c r="M13" i="1"/>
  <c r="M12" i="1"/>
  <c r="M11" i="1"/>
  <c r="F11" i="1"/>
  <c r="F12" i="1" s="1"/>
  <c r="F14" i="1" s="1"/>
  <c r="F15" i="1" s="1"/>
  <c r="F16" i="1" s="1"/>
  <c r="F17" i="1" s="1"/>
  <c r="B11" i="1"/>
  <c r="B12" i="1" s="1"/>
  <c r="B13" i="1" s="1"/>
  <c r="B14" i="1" s="1"/>
  <c r="B15" i="1" s="1"/>
  <c r="B16" i="1" s="1"/>
  <c r="B17" i="1" s="1"/>
  <c r="M10" i="1"/>
  <c r="F10" i="1"/>
  <c r="D10" i="1"/>
  <c r="D11" i="1" s="1"/>
  <c r="D12" i="1" s="1"/>
  <c r="D13" i="1" s="1"/>
  <c r="D14" i="1" s="1"/>
  <c r="D15" i="1" s="1"/>
  <c r="D16" i="1" s="1"/>
  <c r="D17" i="1" s="1"/>
  <c r="B10" i="1"/>
  <c r="K4" i="1"/>
  <c r="O1" i="1"/>
  <c r="I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<sst xmlns="http://schemas.openxmlformats.org/spreadsheetml/2006/main" count="4306" uniqueCount="322">
  <si>
    <t>SCOPE TRACKER</t>
  </si>
  <si>
    <t>PRIORITY</t>
  </si>
  <si>
    <t>RAG STATUS</t>
  </si>
  <si>
    <t>SIZE</t>
  </si>
  <si>
    <t>Now</t>
  </si>
  <si>
    <t>Red</t>
  </si>
  <si>
    <t>PROJECT TITLE</t>
  </si>
  <si>
    <t>Home Loan Growth</t>
  </si>
  <si>
    <t>STATUS &amp; ISSUE MISMATCH</t>
  </si>
  <si>
    <t>WASTED WORK</t>
  </si>
  <si>
    <t>Next</t>
  </si>
  <si>
    <t>Amber</t>
  </si>
  <si>
    <t>PROJECT MANAGER</t>
  </si>
  <si>
    <t>Phil Jacklin</t>
  </si>
  <si>
    <t>Later</t>
  </si>
  <si>
    <t>Green</t>
  </si>
  <si>
    <t>CLIENT'S NAME</t>
  </si>
  <si>
    <t>Kinesis</t>
  </si>
  <si>
    <t>OUTCOME</t>
  </si>
  <si>
    <t>SOLUTION</t>
  </si>
  <si>
    <t>BUILDING BLOCK</t>
  </si>
  <si>
    <t>DETAIL</t>
  </si>
  <si>
    <t>ID</t>
  </si>
  <si>
    <t>DESCRIPTION</t>
  </si>
  <si>
    <t>% COMPLETE</t>
  </si>
  <si>
    <t># ISSUES</t>
  </si>
  <si>
    <t>Reduce home loan processing time</t>
  </si>
  <si>
    <t>Process automation</t>
  </si>
  <si>
    <t>Automate copying data between systems</t>
  </si>
  <si>
    <t>Build decision algorithm for auto-use</t>
  </si>
  <si>
    <t>Auto communicate decision to customer</t>
  </si>
  <si>
    <t xml:space="preserve">Pre-checked checks </t>
  </si>
  <si>
    <t>Identify current customers</t>
  </si>
  <si>
    <t>Build pre-checks for current customers</t>
  </si>
  <si>
    <t>Reduce legacy tech used in processing</t>
  </si>
  <si>
    <t>Upgrade system X to latest release</t>
  </si>
  <si>
    <t>Deploy new infrastructure</t>
  </si>
  <si>
    <t>Deploy latest release of System X</t>
  </si>
  <si>
    <t>Migrate existing data to latest release</t>
  </si>
  <si>
    <t>CHANGE LOG</t>
  </si>
  <si>
    <t>LATEST VERSION</t>
  </si>
  <si>
    <t>DATE OF RELEASE</t>
  </si>
  <si>
    <t>TEMPLATE LOCATION</t>
  </si>
  <si>
    <t>RELEASE NOTES</t>
  </si>
  <si>
    <t>VERSION</t>
  </si>
  <si>
    <t>RELEASE DATE</t>
  </si>
  <si>
    <t>Initial release</t>
  </si>
  <si>
    <t>ISSUE TRACKER</t>
  </si>
  <si>
    <t>STATUS</t>
  </si>
  <si>
    <t>Added link to Issue Tracker so # of Issues can automatically be filled in by reference to issue tracker, instead of having to be manually filled in.
IDs are now created automatically and don't have to be manually created.  IDs are now protected ranges so they can't be overwritten or edited.
Added instructions on how to connect the Scope Tracker template with the Issue Tracker template.</t>
  </si>
  <si>
    <t>You can customise the list of possible statuses and impacts to the right, but read the instructions first</t>
  </si>
  <si>
    <t>STATUS KEY</t>
  </si>
  <si>
    <t>IMPACT KEY</t>
  </si>
  <si>
    <t>New</t>
  </si>
  <si>
    <t>Low</t>
  </si>
  <si>
    <t>MISSING REVIEW DATE</t>
  </si>
  <si>
    <t>PAST REVIEW DATE</t>
  </si>
  <si>
    <t>UNSOLVED URGENT ISSUES</t>
  </si>
  <si>
    <t>In Progress</t>
  </si>
  <si>
    <t>Medium</t>
  </si>
  <si>
    <t>Accept</t>
  </si>
  <si>
    <t>High</t>
  </si>
  <si>
    <t>Solving</t>
  </si>
  <si>
    <t>Resolved</t>
  </si>
  <si>
    <t>ISSUE DETAILS</t>
  </si>
  <si>
    <t>WORK AFFECTED</t>
  </si>
  <si>
    <t>SOLUTION DETAILS</t>
  </si>
  <si>
    <t>RESOLUTION</t>
  </si>
  <si>
    <t>Cancelled</t>
  </si>
  <si>
    <t>DATE LOGGED</t>
  </si>
  <si>
    <t>DESCRIPTION OF ISSUE</t>
  </si>
  <si>
    <t>ROOT CAUSE</t>
  </si>
  <si>
    <t>URGENCY</t>
  </si>
  <si>
    <t>IMPACT</t>
  </si>
  <si>
    <t>REVIEW</t>
  </si>
  <si>
    <t>BUIDING BLOCK</t>
  </si>
  <si>
    <t>CHOSEN SOLUTION</t>
  </si>
  <si>
    <t>DECISION MAKER</t>
  </si>
  <si>
    <t>DATE</t>
  </si>
  <si>
    <t>DATE FIXED</t>
  </si>
  <si>
    <t>Different system data formats is making automated copying more difficult</t>
  </si>
  <si>
    <t>Different data formats in databases</t>
  </si>
  <si>
    <t>Our systems do not allow us to uniquely identify all our current customers</t>
  </si>
  <si>
    <t>We do not have a single customer record, instead customers are created in each system</t>
  </si>
  <si>
    <t>Use email address and phone number as unique identifiers and accept some customers may be duplicated</t>
  </si>
  <si>
    <t>Ranui Ioane</t>
  </si>
  <si>
    <t>We are not allowed to pre-check customers without their approval</t>
  </si>
  <si>
    <t>Invalidated assumption</t>
  </si>
  <si>
    <t>Add permission for pre-checks into data usage statement for all customers</t>
  </si>
  <si>
    <t>David Saunders</t>
  </si>
  <si>
    <t>The latest version of System X is not compatible with our current version and there is no upgrade path</t>
  </si>
  <si>
    <r>
      <t xml:space="preserve">Copyright 2024 Kinesis Projects Limited. Redistribution and use in source and binary forms, with or without modification, are permitted provided that the license conditions are met.
</t>
    </r>
    <r>
      <rPr>
        <b/>
        <sz val="14"/>
        <color theme="1"/>
        <rFont val="Roboto"/>
      </rPr>
      <t>License conditions</t>
    </r>
    <r>
      <rPr>
        <sz val="11"/>
        <color theme="1"/>
        <rFont val="Roboto"/>
      </rPr>
      <t xml:space="preserve">
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b/>
        <sz val="11"/>
        <color theme="1"/>
        <rFont val="Roboto"/>
      </rPr>
      <t xml:space="preserve">
</t>
    </r>
    <r>
      <rPr>
        <sz val="11"/>
        <color theme="1"/>
        <rFont val="Roboto"/>
      </rPr>
      <t xml:space="preserve">The purpose of the Scope Tracker is to be able to answer the question “How is the project going”. A well-used Scope Tracker would allow a response along the lines of “We are 11% through the work. 17% of our effort is being spent on work that we shouldn’t be looking at now. I’m working with the teams to reduce this. There are 2 items that we’re working on now that are in Red status because of 2 active issues. Resolving those issues would give us more confidence about the work in front of us.” What a great answer to a Sponsor!
</t>
    </r>
    <r>
      <rPr>
        <b/>
        <sz val="14"/>
        <color theme="1"/>
        <rFont val="Roboto"/>
      </rPr>
      <t>Definitions</t>
    </r>
    <r>
      <rPr>
        <b/>
        <sz val="11"/>
        <color theme="1"/>
        <rFont val="Roboto"/>
      </rPr>
      <t xml:space="preserve">
Outcome ID:</t>
    </r>
    <r>
      <rPr>
        <sz val="11"/>
        <color theme="1"/>
        <rFont val="Roboto"/>
      </rPr>
      <t xml:space="preserve"> A unique ID for each outcome. There’s no validation to check the ID is unique. There’s no formula to create the ID. If someone with smarts and time wants to add them, let us know! The IDs need to be unique so that connected templates can reference the same data.
</t>
    </r>
    <r>
      <rPr>
        <b/>
        <sz val="11"/>
        <color theme="1"/>
        <rFont val="Roboto"/>
      </rPr>
      <t>Outcome:</t>
    </r>
    <r>
      <rPr>
        <sz val="11"/>
        <color theme="1"/>
        <rFont val="Roboto"/>
      </rPr>
      <t xml:space="preserve"> An outcome is a condition that must be true, in order for a benefit to be realisable and is in full control of the project to deliver it. Taking a banking example, a project can reduce home loan application processing time, which may lead to the benefit of a larger market share. Outcomes are generally state changes or system changes. They are intangibles rather than tangibles. Notice how our outcome is not an automated processing system (a solution), but a reduction in processing time (the outcome of a solution). It may be necessary to have many outcomes for each benefit. We think outcomes are a really important often overlooked part of projects. Outcomes are expressed in Outcomes Roadmaps (a template we will be producing later) and are developed in an Outcomes Roadmap Workshop (a tool we will be producing later). 
</t>
    </r>
    <r>
      <rPr>
        <b/>
        <sz val="11"/>
        <color theme="1"/>
        <rFont val="Roboto"/>
      </rPr>
      <t>Solution ID:</t>
    </r>
    <r>
      <rPr>
        <sz val="11"/>
        <color theme="1"/>
        <rFont val="Roboto"/>
      </rPr>
      <t xml:space="preserve"> A unique ID for each solution. There’s no validation to check the ID is unique. There’s no formula to create the ID. If someone with smarts and time wants to add them, let us know! The IDs need to be unique so that connected templates can reference the same data. 
</t>
    </r>
    <r>
      <rPr>
        <b/>
        <sz val="11"/>
        <color theme="1"/>
        <rFont val="Roboto"/>
      </rPr>
      <t>Solution:</t>
    </r>
    <r>
      <rPr>
        <sz val="11"/>
        <color theme="1"/>
        <rFont val="Roboto"/>
      </rPr>
      <t xml:space="preserve"> A solution is the tangible that will create the intangible outcome. It may be necessary to have many solutions for each outcome. For our bank, solutions could be an increase in home loan processing capacity, or reduction in checks performed on an application, or automation of the processing. All could achieve the outcome of a reduced home loan processing time. By being explicit about our outcome, many different solutions can be generated which may provide alternate ways of delivering the outcome than initially expected. 
</t>
    </r>
    <r>
      <rPr>
        <b/>
        <sz val="11"/>
        <color theme="1"/>
        <rFont val="Roboto"/>
      </rPr>
      <t>Building Block ID:</t>
    </r>
    <r>
      <rPr>
        <sz val="11"/>
        <color theme="1"/>
        <rFont val="Roboto"/>
      </rPr>
      <t xml:space="preserve"> A unique ID for each building block. There’s no validation to check the ID is unique. There’s no formula to create the ID. If someone with smarts and time wants to add them, let us know! The IDs need to be unique so that connected templates can reference the same data. 
</t>
    </r>
    <r>
      <rPr>
        <b/>
        <sz val="11"/>
        <color theme="1"/>
        <rFont val="Roboto"/>
      </rPr>
      <t>Building Block:</t>
    </r>
    <r>
      <rPr>
        <sz val="11"/>
        <color theme="1"/>
        <rFont val="Roboto"/>
      </rPr>
      <t xml:space="preserve"> Building blocks are the large blocks of work that are sufficient and necessary in order to deliver the solution. Sufficient means that if we deliver all the building blocks, the solution is complete. Necessary means that if we remove any single building block, the solution will not be complete. We have deliberately chosen the language for our hierarchy of outcome - solution - building block. Many teams will use epics, features, tasks, or work breakdown structure nomenclature. We wanted to choose terms that were agnostic to delivery method and universal enough to apply to most situations. We think the “Building Block” term is a little clunky and would love some ideas on how to express this better.
</t>
    </r>
    <r>
      <rPr>
        <b/>
        <sz val="11"/>
        <color theme="1"/>
        <rFont val="Roboto"/>
      </rPr>
      <t>Size:</t>
    </r>
    <r>
      <rPr>
        <sz val="11"/>
        <color theme="1"/>
        <rFont val="Roboto"/>
      </rPr>
      <t xml:space="preserve"> Size is a numerical system that denotes how much effort is involved in delivering a building block. Sizes are relative to other Building Blocks in this project. Sizes are not comparable across projects. There is no universal definition for a Building Block of size 1, for example. We have chosen to use the word “Size” rather than Story Points, to keep the template agnostic to delivery methodology. Feel free to change it to suit your need. 
</t>
    </r>
    <r>
      <rPr>
        <b/>
        <sz val="11"/>
        <color theme="1"/>
        <rFont val="Roboto"/>
      </rPr>
      <t>% Complete:</t>
    </r>
    <r>
      <rPr>
        <sz val="11"/>
        <color theme="1"/>
        <rFont val="Roboto"/>
      </rPr>
      <t xml:space="preserve"> How much of the total effort required to deliver the Building Block has been expended, expressed as a percentage. We are unopinionated on where this data comes from or how you define percentage complete. 
</t>
    </r>
    <r>
      <rPr>
        <b/>
        <sz val="11"/>
        <color theme="1"/>
        <rFont val="Roboto"/>
      </rPr>
      <t>RAG Status:</t>
    </r>
    <r>
      <rPr>
        <sz val="11"/>
        <color theme="1"/>
        <rFont val="Roboto"/>
      </rPr>
      <t xml:space="preserve"> A status of Red, Amber or Green given to each Building Block to denote whether the work is on-track (green), off-track (red), or at-risk (amber). We are unopinionated on where this data comes from or how you define whether a Building Block is Red, Amber or Green.
</t>
    </r>
    <r>
      <rPr>
        <b/>
        <sz val="11"/>
        <color theme="1"/>
        <rFont val="Roboto"/>
      </rPr>
      <t>Availability:</t>
    </r>
    <r>
      <rPr>
        <sz val="11"/>
        <color theme="1"/>
        <rFont val="Roboto"/>
      </rPr>
      <t xml:space="preserve"> Is there an assumption in the decision about availability, yes or no. If yes, it is advisable to log the assumption in the assumptions register
</t>
    </r>
    <r>
      <rPr>
        <b/>
        <sz val="11"/>
        <color theme="1"/>
        <rFont val="Roboto"/>
      </rPr>
      <t># issues:</t>
    </r>
    <r>
      <rPr>
        <sz val="11"/>
        <color theme="1"/>
        <rFont val="Roboto"/>
      </rPr>
      <t xml:space="preserve"> A count of the number of open, unresolved issues that are logged against a given Building Block. This field will automatically be updated from the issues recorded in your Issue Tracker. We believe counting issues against scope is important. The fact that a Building Block is green may not give the whole picture. If there are open issues that are likely to impact the status of the Building Block into the future, we think it is important to bring awareness to that. For this reason, we have chosen to include an issue count into our Scope Tracker. Others would argue that we should similarly include a risk count. We have chosen not to include a risk count for two reasons. (i) We don’t believe most projects take active steps to mitigate risks until they become issues and therefore adding a risk count increases the cognitive load of the template without increasing the information-value of the template. (ii) We have to stop somewhere, if we include risks why not assumptions, outstanding decisions, etc. We made the call that most projects probably don’t even track scope, those that do probably don’t track issues with scope. Therefore simply adding issues into scope is already value-adding to the majority of projects.
</t>
    </r>
    <r>
      <rPr>
        <b/>
        <sz val="11"/>
        <color theme="1"/>
        <rFont val="Roboto"/>
      </rPr>
      <t>Priority:</t>
    </r>
    <r>
      <rPr>
        <sz val="11"/>
        <color theme="1"/>
        <rFont val="Roboto"/>
      </rPr>
      <t xml:space="preserve"> An indicator of whether the Building Block is being worked on Now, Next, or Later. Many projects expend effort on Building Blocks in a suboptimal fashion. They expend effort on Building Blocks that are not needed until way into the future, increasing the risk that the effort is repeated, or the solution changed. They expend effort on Building Blocks for outcomes that are sub-outcomes, or not as important as major outcomes. This is an opportunity cost. Expending that effort on the most important outcomes, would lead to a potential to realise benefit earlier. We wanted a way of tracking whether the effort being expended is on the most optimal work, or not. For that reason, we added Priority into the template. For a fuller treatment of this discussion, see “Wasted Work” below. We have chosen a simple categorisation of Priority as Now, Next or Later. Now reflects work that is a priority to do now. Next reflects work that will be a priority once the Now work is complete. Later reflects all other work. |
</t>
    </r>
    <r>
      <rPr>
        <b/>
        <sz val="14"/>
        <color theme="1"/>
        <rFont val="Roboto"/>
      </rPr>
      <t>How to Use</t>
    </r>
    <r>
      <rPr>
        <sz val="11"/>
        <color theme="1"/>
        <rFont val="Roboto"/>
      </rPr>
      <t xml:space="preserve">
In the top right of the template is your project completion percentage. This is calculated based on the Size of the Building Blocks and the % Complete of each Building Block.
Each of the columns defined above has a “filter” on it. This allows you to filter on Building Blocks with a “Now” Priority, or to filter on Building Blocks with a Red RAG Status.
The values used in the drop down lists are in columns O, Q and S. These values can be altered to fit the words that you use on your projects. Size should remain a numerical value. Other connected templates (e.g. Outcomes Roadmap), read and use the size value. Replacing these, for example with t-shirt sizes would mean the Outcome Roadmap template would not work as intended.
</t>
    </r>
    <r>
      <rPr>
        <b/>
        <sz val="14"/>
        <color theme="1"/>
        <rFont val="Roboto"/>
      </rPr>
      <t>Alerts</t>
    </r>
    <r>
      <rPr>
        <sz val="11"/>
        <color theme="1"/>
        <rFont val="Roboto"/>
      </rPr>
      <t xml:space="preserve">
</t>
    </r>
    <r>
      <rPr>
        <b/>
        <sz val="11"/>
        <color theme="1"/>
        <rFont val="Roboto"/>
      </rPr>
      <t>Status &amp; Issue Mismatch:</t>
    </r>
    <r>
      <rPr>
        <sz val="11"/>
        <color theme="1"/>
        <rFont val="Roboto"/>
      </rPr>
      <t xml:space="preserve"> If any building blocks, solutions or outcomes are in a non-green status, they should have an issue logged that corresponds to why they are in a non-green status. If any building blocks, solutions or outcomes are in a non-green status without a corresponding issue logged, they add to the count that appears in “Status &amp; Issue Mismatch”. Open Requested Decisions heatmap shows the number of Type 'Requested' decisions that are in Status 'In Progress' and plots the number of decisions according to their impact (High, Medium, Low) and their recency (within the last 30 days, within the last 3 months and over 3 months ago). This alert helps you to understand whether open decisions are having a significant impact on the project and can be particularly helpful to governance or steering groups as well as the Project Manager.
The “Status &amp; Issue Mismatch” is a count of the number of building blocks, solutions or outcomes that do not have a corresponding issue logged. If issues are not being logged for items with a non-green status, there is a lack of clarity on
- what has caused the status to be non-green
- possible actions that can be carried out to change the item to a green status
Status &amp; Issue Mismatch should be 0.
</t>
    </r>
    <r>
      <rPr>
        <b/>
        <sz val="11"/>
        <color theme="1"/>
        <rFont val="Roboto"/>
      </rPr>
      <t>Wasted Work</t>
    </r>
    <r>
      <rPr>
        <sz val="11"/>
        <color theme="1"/>
        <rFont val="Roboto"/>
      </rPr>
      <t>: Work is wasted when effort is spent on building blocks, solutions or outcomes that are not the immediate priority. This can be wasted work because	
- Outcomes that are an immediate priority may be being delivered later than necessary, as effort is being spent on outcomes that are not the immediate priority.
- Later priority outcomes could be removed from project scope and effort spent on them prior to their removal is wasted effort.
- Solutions can change after previous solutions have been implemented and effort spent on them prior to their change could be wasted effort.
Wasted Work is expressed as the percentage of effort that has been spent on building blocks, solutions or outcomes that are not prioritised as a Now Priority.
Wasted Work should be kept to a minimum. It is not always possible, or desirable, for wasted work to be 0, but a Project Manager should be able to have a good conversation about any wasted work and why it was appropriate to spend the effort on the work</t>
    </r>
  </si>
  <si>
    <r>
      <t xml:space="preserve">Copyright 2024 Kinesis Projects Limited. Redistribution and use in source and binary forms, with or without modification, are permitted provided that the license conditions are met.
</t>
    </r>
    <r>
      <rPr>
        <b/>
        <sz val="14"/>
        <color theme="1"/>
        <rFont val="Roboto"/>
      </rPr>
      <t>License conditions</t>
    </r>
    <r>
      <rPr>
        <sz val="11"/>
        <color theme="1"/>
        <rFont val="Roboto"/>
      </rPr>
      <t xml:space="preserve">
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b/>
        <sz val="11"/>
        <color theme="1"/>
        <rFont val="Roboto"/>
      </rPr>
      <t xml:space="preserve">
</t>
    </r>
    <r>
      <rPr>
        <sz val="11"/>
        <color theme="1"/>
        <rFont val="Roboto"/>
      </rPr>
      <t xml:space="preserve">The purpose of the issue tracker is to be able to identify and record any issues that could have a negative impact on the project constraints or outcome, to support transparency around the issues, and to encourage (in conjunction with the issue worksheet) a rigorous process to triage and resolve issues.
</t>
    </r>
    <r>
      <rPr>
        <b/>
        <sz val="14"/>
        <color theme="1"/>
        <rFont val="Roboto"/>
      </rPr>
      <t>Commentary</t>
    </r>
    <r>
      <rPr>
        <sz val="11"/>
        <color theme="1"/>
        <rFont val="Roboto"/>
      </rPr>
      <t xml:space="preserve">
The logic that we have taken with the issue tracker, is to include the 'what' information, but not the 'why' information. The issue tracker is a record of what happened, or what is happening. The issue worksheet defines the processes used to resolve an issue and contains the 'why' information. For us, separating these two out was important. Putting them all in one document means you're tracking 40 columns of data not 12 and that gets messy. But they also have a different purpose. Treat the issue tracker as the Table of Contents and the issue worksheets as the detail. So the question then, is what is the important 'what' information?
Most of the information is probably as you'd expect. There are three things that we think are important and are worthy of more commentary. The first is 'review date'. We observe many decisions, often correct, to not resolve an issue. At which point the issue is forgotten and never spoken about again. But, with issues being the nefarious things that they are, they don't stay static. They morph, they spread their tendrils deeper into the work, they grow in their impact and urgency. All the while, we've already chosen to ignore it. The 'review date' is to be used when you have decided not to resolve an issue. Choose a date at which you're going to come back to this and just re-check that you're still happy with that decision.
The second point we'd like to highlight is the use of 'root cause' in the tracker. It's debatable if this is 'what' or 'why' information. What is less debatable is that many issues are caused by the same root cause. With root cause being in the tracker, if we have many issues with the same cause, it becomes more obvious to spot that trend in the data. If the root cause is hidden away in the issue worksheet, this trend can be missed.
And finally the third point we want to highlight is the use of tracking what 'building block' is being affected by the issue. If you can't link the issue to a piece of affected work, is it really an issue that you need to resolve? Capturing that data requires us to stop and think and make sure we're tracking issues that we need to resolve. It also adds value to stakeholders and sponsors. Let me give an example. If the sponsor is debating reducing scope of an item, but hasn't yet verbalised that thought, or hasn't yet fully decided, seeing that there are a number of issues that would be, or are, affecting that scope item, may add weight to the decision. Sometimes other people are connecting data points wider than we consider and it's useful to bring some of that reference back into the template to support decisions we may not even know are under consideration.
So there you have it. That's some of the logic explained. Let's go on to the detail.
</t>
    </r>
    <r>
      <rPr>
        <b/>
        <sz val="14"/>
        <color theme="1"/>
        <rFont val="Roboto"/>
      </rPr>
      <t>Definitions</t>
    </r>
    <r>
      <rPr>
        <b/>
        <sz val="11"/>
        <color theme="1"/>
        <rFont val="Roboto"/>
      </rPr>
      <t xml:space="preserve">
Status:</t>
    </r>
    <r>
      <rPr>
        <sz val="11"/>
        <color theme="1"/>
        <rFont val="Roboto"/>
      </rPr>
      <t xml:space="preserve"> Status has default values of New, In Progress, Accept, Solving, Resolved and Cancelled. The Status reflects what processing or thinking is currently occuring with the issue. We've chosen to include Status as the first column, as exprience tells us this is the column that is most likely to be sorted or filtered.
</t>
    </r>
    <r>
      <rPr>
        <b/>
        <sz val="11"/>
        <color theme="1"/>
        <rFont val="Roboto"/>
      </rPr>
      <t>Date logged:</t>
    </r>
    <r>
      <rPr>
        <sz val="11"/>
        <color theme="1"/>
        <rFont val="Roboto"/>
      </rPr>
      <t xml:space="preserve"> When was the issue first recorded
</t>
    </r>
    <r>
      <rPr>
        <b/>
        <sz val="11"/>
        <color theme="1"/>
        <rFont val="Roboto"/>
      </rPr>
      <t>Description of issue:</t>
    </r>
    <r>
      <rPr>
        <sz val="11"/>
        <color theme="1"/>
        <rFont val="Roboto"/>
      </rPr>
      <t xml:space="preserve"> A description of the issue. The issue worksheet will contain the detailed description, this just needs to be a description that is colloquially used to identify the issue in conversation.
</t>
    </r>
    <r>
      <rPr>
        <b/>
        <sz val="11"/>
        <color theme="1"/>
        <rFont val="Roboto"/>
      </rPr>
      <t>Root cause:</t>
    </r>
    <r>
      <rPr>
        <sz val="11"/>
        <color theme="1"/>
        <rFont val="Roboto"/>
      </rPr>
      <t xml:space="preserve"> The root cause helps us see if there are several issues caused by the same thing. Identifying the root cause makes sure that we're solving the 'correct' thing. Too often we have a temptation to jump in and solve the issue as it is first described. Spending time evaluating the real root cause of the issue can make sure we're solving the right issue, rather than just solving the issue as we first articulated it.
</t>
    </r>
    <r>
      <rPr>
        <b/>
        <sz val="11"/>
        <color theme="1"/>
        <rFont val="Roboto"/>
      </rPr>
      <t>Urgency:</t>
    </r>
    <r>
      <rPr>
        <sz val="11"/>
        <color theme="1"/>
        <rFont val="Roboto"/>
      </rPr>
      <t xml:space="preserve"> Urgency is a numerical value from 1 (low) to 10 (high). We've played with having resolution dates, but that is not the same as urgency. It might not be necessary to solve the issue for the next 3 months, but if a resolution is going to take 3 months, then the issue is already urgent. Therefore, we feel urgency is a better indicator than dates a resolution is required by. We are unopinionated on how issue urgency is 'scored'.
</t>
    </r>
    <r>
      <rPr>
        <b/>
        <sz val="11"/>
        <color theme="1"/>
        <rFont val="Roboto"/>
      </rPr>
      <t>Impact:</t>
    </r>
    <r>
      <rPr>
        <sz val="11"/>
        <color theme="1"/>
        <rFont val="Roboto"/>
      </rPr>
      <t xml:space="preserve"> Impact describes the impact that the issue is having, which we categorise as High, Medium or Low. You can change the impacts. We're 50/50 on whether impact is a useful data point to include. If the impact was low, we're less likely to spend effort solving the issue. Therefore, is having a 'low' impact indicator actually helpful? 
</t>
    </r>
    <r>
      <rPr>
        <b/>
        <sz val="11"/>
        <color theme="1"/>
        <rFont val="Roboto"/>
      </rPr>
      <t>Review Date:</t>
    </r>
    <r>
      <rPr>
        <sz val="11"/>
        <color theme="1"/>
        <rFont val="Roboto"/>
      </rPr>
      <t xml:space="preserve"> The review date, as per the commentary, is for when we've decided not to resolve an issue, we instead choose a date at which we are going to re-evaluate if the issue is still best to leave, or if that has changed. Issues grow and morph over time, so it's not always possible to make-and-forget a decision on what to do with an issue. The review date reminds us when it's sensible to come back and check in on a previous decision to leave an issue.
</t>
    </r>
    <r>
      <rPr>
        <b/>
        <sz val="11"/>
        <color theme="1"/>
        <rFont val="Roboto"/>
      </rPr>
      <t>Building Block:</t>
    </r>
    <r>
      <rPr>
        <sz val="11"/>
        <color theme="1"/>
        <rFont val="Roboto"/>
      </rPr>
      <t xml:space="preserve"> The Building Block defines which work the issue is affecting. By linking the issue to work, we are able to further enrich the urgency and impact data, as well as add data into the scope tracker about which pieces of scope have active open issues on them.
</t>
    </r>
    <r>
      <rPr>
        <b/>
        <sz val="11"/>
        <color theme="1"/>
        <rFont val="Roboto"/>
      </rPr>
      <t>Chosen Solution:</t>
    </r>
    <r>
      <rPr>
        <sz val="11"/>
        <color theme="1"/>
        <rFont val="Roboto"/>
      </rPr>
      <t xml:space="preserve"> When we have decided on a solution, the solution is described here. The issue worksheet describes the solution in-depth. Here is just a description that is colloquially used to identify the solution in conversation.
</t>
    </r>
    <r>
      <rPr>
        <b/>
        <sz val="11"/>
        <color theme="1"/>
        <rFont val="Roboto"/>
      </rPr>
      <t>Decision Maker:</t>
    </r>
    <r>
      <rPr>
        <sz val="11"/>
        <color theme="1"/>
        <rFont val="Roboto"/>
      </rPr>
      <t xml:space="preserve"> Who made the decision to implement the solution.
</t>
    </r>
    <r>
      <rPr>
        <b/>
        <sz val="11"/>
        <color theme="1"/>
        <rFont val="Roboto"/>
      </rPr>
      <t>Date:</t>
    </r>
    <r>
      <rPr>
        <sz val="11"/>
        <color theme="1"/>
        <rFont val="Roboto"/>
      </rPr>
      <t xml:space="preserve"> The date the solution decision was made. 
</t>
    </r>
    <r>
      <rPr>
        <b/>
        <sz val="11"/>
        <color theme="1"/>
        <rFont val="Roboto"/>
      </rPr>
      <t>Date Fixed:</t>
    </r>
    <r>
      <rPr>
        <sz val="11"/>
        <color theme="1"/>
        <rFont val="Roboto"/>
      </rPr>
      <t xml:space="preserve"> The date the issue was resolved.
</t>
    </r>
    <r>
      <rPr>
        <b/>
        <sz val="14"/>
        <color theme="1"/>
        <rFont val="Roboto"/>
      </rPr>
      <t>How to Use</t>
    </r>
    <r>
      <rPr>
        <sz val="11"/>
        <color theme="1"/>
        <rFont val="Roboto"/>
      </rPr>
      <t xml:space="preserve">
The current data in the Issue Tracker is there for illustration purposes only. Delete the data before you start using it for tracking your own issues.
Each of the columns defined above has a “filter” on it. This allows you to filter on issues that are being actively worked on, or issues with a particular impact score.
The values used in the drop down lists are in columns Q and S. These values can be altered to fit the words that you use on your projects. The Alert uses the status data so if you alter this data, you may need to alter the formula in cell M4 and the hidden formulae in column A.
The issue tracker should be used in conjunction with the issue worksheet, with one worksheet being used for each line in the tracker. The worksheet provides a process to triage and resolve the issue. The tracker is simply a record at a point in time on where we are with all our issues. I like to link the "Description of Issue" onto the actual tracker so I can quickly go from the issue tracker to any particular issue worksheet, but this is a personal preference and you can implement this yourself in the tracker if you like.
</t>
    </r>
    <r>
      <rPr>
        <b/>
        <sz val="14"/>
        <color theme="1"/>
        <rFont val="Roboto"/>
      </rPr>
      <t>Alerts</t>
    </r>
    <r>
      <rPr>
        <sz val="11"/>
        <color theme="1"/>
        <rFont val="Roboto"/>
      </rPr>
      <t xml:space="preserve">
</t>
    </r>
    <r>
      <rPr>
        <b/>
        <sz val="11"/>
        <color theme="1"/>
        <rFont val="Roboto"/>
      </rPr>
      <t>Missing Review Date:</t>
    </r>
    <r>
      <rPr>
        <sz val="11"/>
        <color theme="1"/>
        <rFont val="Roboto"/>
      </rPr>
      <t xml:space="preserve"> If an issue is accepted (the status is set to "Accept"), it is recommended to set a date at which the decision to accept the issue is reviewed. If no date has been set, the issue is recorded as missing a review date. This indicator counts the number of issues that should have a review date, but do not have a review date. This alert should be 0.
</t>
    </r>
    <r>
      <rPr>
        <b/>
        <sz val="11"/>
        <color theme="1"/>
        <rFont val="Roboto"/>
      </rPr>
      <t>Past Review Date</t>
    </r>
    <r>
      <rPr>
        <sz val="11"/>
        <color theme="1"/>
        <rFont val="Roboto"/>
      </rPr>
      <t xml:space="preserve">: If an issue is accepted (the status is set to "Accept"), it is recommended to set a date at which the decision to accept the issue is reviewed. If a date has been set, but that date is before today's date, the issue is recorded as being past its review date. This indicator counts the number of issues that have a review date in the past. This alert should be 0.
</t>
    </r>
    <r>
      <rPr>
        <b/>
        <sz val="11"/>
        <color theme="1"/>
        <rFont val="Roboto"/>
      </rPr>
      <t>Unsolved urgent issues:</t>
    </r>
    <r>
      <rPr>
        <sz val="11"/>
        <color theme="1"/>
        <rFont val="Roboto"/>
      </rPr>
      <t xml:space="preserve"> In the top right is the number of unsolved urgent issues. This is simply a counter that tells you how many urgent issues you have. Urgent issues are categorised as issues with an urgency rating of 8, 9 or 10. An open issue is counted as an issue with any status other than cancelled, resolved or accepted. Whilst a project will always have open issues, when there are urgent open issues, there should be a heightened sense of awareness and visibility. For that reason, we chose to bring the number of urgent issues out into its own counter. </t>
    </r>
  </si>
  <si>
    <t>Iss</t>
  </si>
  <si>
    <t>No</t>
  </si>
  <si>
    <t>ISSUE WORKSHEET</t>
  </si>
  <si>
    <t>Yes/No</t>
  </si>
  <si>
    <t>What is being impacted?</t>
  </si>
  <si>
    <t>Yes</t>
  </si>
  <si>
    <t>Time</t>
  </si>
  <si>
    <t>[Describe the issue and the outcome that is required. Be clear on why this is an issue and what outcomes it is affecting]</t>
  </si>
  <si>
    <t>Cost</t>
  </si>
  <si>
    <t>Quality</t>
  </si>
  <si>
    <t>Scope</t>
  </si>
  <si>
    <t>Outcomes</t>
  </si>
  <si>
    <t>INVESTIGATE</t>
  </si>
  <si>
    <t>REAL CAUSE</t>
  </si>
  <si>
    <t>DECISIONS</t>
  </si>
  <si>
    <t>Describe why you have chosen this urgency rating for this issue</t>
  </si>
  <si>
    <t>Why did this issue happen?</t>
  </si>
  <si>
    <t>Describe the scale of the impact of the issue. How big is it? How significantly is it affecting the project? This helps with the decision on whether the issue should be solved or not</t>
  </si>
  <si>
    <t>Why did that happen?</t>
  </si>
  <si>
    <t>STOP! If the issue is not going to be solved now,</t>
  </si>
  <si>
    <t>Is this necessary to solve now?</t>
  </si>
  <si>
    <t>when is that decision going to be re-evaluated?</t>
  </si>
  <si>
    <t>Who made this decision?</t>
  </si>
  <si>
    <t>STOP! Who has authority to make this decision?</t>
  </si>
  <si>
    <t>On what date?</t>
  </si>
  <si>
    <t>SOLVE</t>
  </si>
  <si>
    <t>WHO'S NEEDED</t>
  </si>
  <si>
    <t>LIST OF SOLUTIONS</t>
  </si>
  <si>
    <t>POTENTIAL CONSEQUENCES</t>
  </si>
  <si>
    <t>ASSUMPTIONS</t>
  </si>
  <si>
    <t>Who's needed to help solve this issue? Who will contribute to the solution? Pause. Think about who needs to be involved. Do you need to invite stakeholders too? List the people that will support finding the right solution in this box</t>
  </si>
  <si>
    <t>List the solution options developed by the team</t>
  </si>
  <si>
    <t>Will this increase cost, take longer, derail other things?</t>
  </si>
  <si>
    <t>Do you know for certain the solution will work?</t>
  </si>
  <si>
    <t>Chosen solution</t>
  </si>
  <si>
    <t>Solution Option 1</t>
  </si>
  <si>
    <t>Consequences of solution</t>
  </si>
  <si>
    <t>Assumptions</t>
  </si>
  <si>
    <t>Who made this decision</t>
  </si>
  <si>
    <t>Solution Option 2</t>
  </si>
  <si>
    <t>On what date</t>
  </si>
  <si>
    <t>Solution Option 3</t>
  </si>
  <si>
    <t>STOP! Who do you need to communicate this to?</t>
  </si>
  <si>
    <t>Solution Option 4</t>
  </si>
  <si>
    <t>STOP! Log assumptions in the Assumptions Tracker</t>
  </si>
  <si>
    <t>IMPLEMENT</t>
  </si>
  <si>
    <t>IS IT FIXED?</t>
  </si>
  <si>
    <t>WHO NEEDS TO BUY IN</t>
  </si>
  <si>
    <t>SOLUTION MOCHA</t>
  </si>
  <si>
    <t>How will you know when the issue is fixed? What data proves that this is resovled? How are you going to collect that data?</t>
  </si>
  <si>
    <t>Who's needed to implement this solution? Thinking about who you need and building the list helps with communication planning and a smoother implementation</t>
  </si>
  <si>
    <t>Manager</t>
  </si>
  <si>
    <t>Owner</t>
  </si>
  <si>
    <t>Check with</t>
  </si>
  <si>
    <t>Helper</t>
  </si>
  <si>
    <t>Is it fixed?</t>
  </si>
  <si>
    <t>Approver</t>
  </si>
  <si>
    <t>As of what date?</t>
  </si>
  <si>
    <t>STOP! Log the lessons learned</t>
  </si>
  <si>
    <r>
      <t xml:space="preserve">Copyright 2024 Kinesis Projects Limited. Redistribution and use in source and binary forms, with or without modification, are permitted provided that the license conditions are met.
</t>
    </r>
    <r>
      <rPr>
        <b/>
        <sz val="14"/>
        <color theme="1"/>
        <rFont val="Roboto"/>
      </rPr>
      <t>License conditions</t>
    </r>
    <r>
      <rPr>
        <sz val="11"/>
        <color theme="1"/>
        <rFont val="Roboto"/>
      </rPr>
      <t xml:space="preserve">
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b/>
        <sz val="11"/>
        <color theme="1"/>
        <rFont val="Roboto"/>
      </rPr>
      <t xml:space="preserve">
</t>
    </r>
    <r>
      <rPr>
        <sz val="11"/>
        <color theme="1"/>
        <rFont val="Roboto"/>
      </rPr>
      <t xml:space="preserve">The purpose of the issue worksheet is to wrap a repeatable triage process around an issue.
Often we see teams deal with issues in quite unstructured ways that can be dangerous for a project. We see people jump straight to solution without really understanding the issue; we see people making decisions about issue resolution that they shouldn't have the authority to make. Most of all, we see too much variability in the process used to resolve issues.
The purpose of codifying how to think about an issue, is to put a minimal set of good disciplines around identifying the actual problem and how it is resolved.
</t>
    </r>
    <r>
      <rPr>
        <b/>
        <sz val="14"/>
        <color theme="1"/>
        <rFont val="Roboto"/>
      </rPr>
      <t>Commentary</t>
    </r>
    <r>
      <rPr>
        <sz val="11"/>
        <color theme="1"/>
        <rFont val="Roboto"/>
      </rPr>
      <t xml:space="preserve">
In our experience, too few methodologies have a descriptive process about how to think about and resolve an issue. This leads to suboptimal issue resolution, wasted time and wasted resources.
Critics argue that having a process is too prescriptive given the variability of issues. They are correct. But we believe it is still better to have an imperfect prescriptive process, that will at least encourage some thinking, than it is to have no process.
We recognise that there is nearly nowhere near enough room on the Issue Worksheet to record all the things required. And certainly no room to record the "working out". Feel free to link out to other documents where you've expressed your thinking. We recognise that this template isn't perfect, but if it gets you thinking about issues in a clear, repeatable way, we think that is a good thing.
</t>
    </r>
    <r>
      <rPr>
        <b/>
        <sz val="14"/>
        <color theme="1"/>
        <rFont val="Roboto"/>
      </rPr>
      <t>Definitions</t>
    </r>
    <r>
      <rPr>
        <b/>
        <sz val="11"/>
        <color theme="1"/>
        <rFont val="Roboto"/>
      </rPr>
      <t xml:space="preserve">
Urgency:</t>
    </r>
    <r>
      <rPr>
        <sz val="11"/>
        <color theme="1"/>
        <rFont val="Roboto"/>
      </rPr>
      <t xml:space="preserve"> A score from 1 (low) to 10 (high) is given for the urgency of the issue. This should match the urgency score from the Issue Tracker. We are unopinionated on how scores are given. We are opinionated that you should be able to justify your score. In describing why an issue is worthy of a given score, clarity is often brought to the real need for urgency. In creating commentary on the urgency of an issue, other people can gain a level of understanding and affinity with the need to resolve the issue.
</t>
    </r>
    <r>
      <rPr>
        <b/>
        <sz val="11"/>
        <color theme="1"/>
        <rFont val="Roboto"/>
      </rPr>
      <t>Impact:</t>
    </r>
    <r>
      <rPr>
        <sz val="11"/>
        <color theme="1"/>
        <rFont val="Roboto"/>
      </rPr>
      <t xml:space="preserve"> Not all impacts are equal. An impact to the outcome, might be more or less tolerable than an impact to the budget. It is important to categorise what is impacted, to help decision makers understand if the issue needs resolving. As well as defining what is impacted, it's useful to give a quantum. Knowing cost is impacted is helpful. Knowing that the issue is going to cost an additional $1m is more helpful. Both of these things should be recorded under impact.
</t>
    </r>
    <r>
      <rPr>
        <b/>
        <sz val="11"/>
        <color theme="1"/>
        <rFont val="Roboto"/>
      </rPr>
      <t>Real cause:</t>
    </r>
    <r>
      <rPr>
        <sz val="11"/>
        <color theme="1"/>
        <rFont val="Roboto"/>
      </rPr>
      <t xml:space="preserve"> Ask "why" five times to understand the root cause of the issue. At the point you find you are repeating yourself, that's probably the root cause. For example, some additional scope has been uncovered late in the project that needs to be included. Why did this happen? No one invited Bob to the project scoping meetings. Why was Bob not invited? No one knew Bob had an interest in the project. Why did no one know Bob had an interest in the project? No one circulated a list of proposed attendees prior to the meeting. You may find, when you do this process, that the root cause needs additional treatment from the issue. They are still worthy of logging and thinking about. You might even focus on two solutions - one for the issue created by the root cause, and one so that the root cause is resolved and doesn't recur in other projects.
</t>
    </r>
    <r>
      <rPr>
        <b/>
        <sz val="11"/>
        <color theme="1"/>
        <rFont val="Roboto"/>
      </rPr>
      <t>Decisions:</t>
    </r>
    <r>
      <rPr>
        <sz val="11"/>
        <color theme="1"/>
        <rFont val="Roboto"/>
      </rPr>
      <t xml:space="preserve"> Is the issue necessary to resolve? Who is making the call? Do they have the authority to make the call?
</t>
    </r>
    <r>
      <rPr>
        <b/>
        <sz val="11"/>
        <color theme="1"/>
        <rFont val="Roboto"/>
      </rPr>
      <t>Who's Needed:</t>
    </r>
    <r>
      <rPr>
        <sz val="11"/>
        <color theme="1"/>
        <rFont val="Roboto"/>
      </rPr>
      <t xml:space="preserve"> Spend a moment thinking about who is needed to help solve the issue. A little time spent here, and inviting the right people into the conversation, can create better solutions.
</t>
    </r>
    <r>
      <rPr>
        <b/>
        <sz val="11"/>
        <color theme="1"/>
        <rFont val="Roboto"/>
      </rPr>
      <t>List of Solutions:</t>
    </r>
    <r>
      <rPr>
        <sz val="11"/>
        <color theme="1"/>
        <rFont val="Roboto"/>
      </rPr>
      <t xml:space="preserve"> There are several ways you may create your list of solutions. We are unopinionated on the process used to create solution ideas. By listing solution ideas, stakeholders can see that thought and rigour has been put into the process. This discipline gives more confidence that appropriate solutions have been identified and alternatives have been considered.
</t>
    </r>
    <r>
      <rPr>
        <b/>
        <sz val="11"/>
        <color theme="1"/>
        <rFont val="Roboto"/>
      </rPr>
      <t>Potential Consequences:</t>
    </r>
    <r>
      <rPr>
        <sz val="11"/>
        <color theme="1"/>
        <rFont val="Roboto"/>
      </rPr>
      <t xml:space="preserve"> In order to be able to evaluate assumptions, it is useful to identify the consequences of each solution. Solution A might increase timeline by 3 months; whereas solution B might have no impact to timeline but cost an additional $250k. By being clear on consequences, you are providing the decision maker with the information they need to make an informed choice. This reduces the likelihood of the decision being re-litigated and wasting effort for the project team.
</t>
    </r>
    <r>
      <rPr>
        <b/>
        <sz val="11"/>
        <color theme="1"/>
        <rFont val="Roboto"/>
      </rPr>
      <t>Assumptions:</t>
    </r>
    <r>
      <rPr>
        <sz val="11"/>
        <color theme="1"/>
        <rFont val="Roboto"/>
      </rPr>
      <t xml:space="preserve"> Issue resolutions that have not been explicit about their assumptions can create situations where the work doesn't solve the issue. Being clear on assumptions allows for consideration of experimentation and prototyping to validate assumptions before full commitment is made. Don't fall foul of presenting a solution as a "sure thing". Be clear on the assumptions that have been made.
</t>
    </r>
    <r>
      <rPr>
        <b/>
        <sz val="11"/>
        <color theme="1"/>
        <rFont val="Roboto"/>
      </rPr>
      <t>Decisions:</t>
    </r>
    <r>
      <rPr>
        <sz val="11"/>
        <color theme="1"/>
        <rFont val="Roboto"/>
      </rPr>
      <t xml:space="preserve"> Which solution is going to be implemented? Who is making the call? Do they have the authority to make the call? Who do you need to communicate the chosen solution to?
</t>
    </r>
    <r>
      <rPr>
        <b/>
        <sz val="11"/>
        <color theme="1"/>
        <rFont val="Roboto"/>
      </rPr>
      <t>Is it Fixed?:</t>
    </r>
    <r>
      <rPr>
        <sz val="11"/>
        <color theme="1"/>
        <rFont val="Roboto"/>
      </rPr>
      <t xml:space="preserve"> How will you know when the issue is fixed? What data can you use to prove that the issue is fixed? How will you collect the data? Think about these things before implementation starts, so that you know when implementation can stop.
</t>
    </r>
    <r>
      <rPr>
        <b/>
        <sz val="11"/>
        <color theme="1"/>
        <rFont val="Roboto"/>
      </rPr>
      <t>Who Needs to Buy in:</t>
    </r>
    <r>
      <rPr>
        <sz val="11"/>
        <color theme="1"/>
        <rFont val="Roboto"/>
      </rPr>
      <t xml:space="preserve"> Who's needed to support implementation of the solution. List them and engage them to ensure a smoother implementation.
</t>
    </r>
    <r>
      <rPr>
        <b/>
        <sz val="11"/>
        <color theme="1"/>
        <rFont val="Roboto"/>
      </rPr>
      <t>Solution MOCHA:</t>
    </r>
    <r>
      <rPr>
        <sz val="11"/>
        <color theme="1"/>
        <rFont val="Roboto"/>
      </rPr>
      <t xml:space="preserve"> Take a minute to make sure everyone knows who is managing, owning, checking, helping and approving the solution implementation. Basic stuff, which we tend to do well on our projects, and then forget the same discipline on issue solutions.
</t>
    </r>
    <r>
      <rPr>
        <b/>
        <sz val="11"/>
        <color theme="1"/>
        <rFont val="Roboto"/>
      </rPr>
      <t>Decisions:</t>
    </r>
    <r>
      <rPr>
        <sz val="11"/>
        <color theme="1"/>
        <rFont val="Roboto"/>
      </rPr>
      <t xml:space="preserve"> Is the issue fixed? How was that evidenced? Have we logged lessons learned?
</t>
    </r>
    <r>
      <rPr>
        <b/>
        <sz val="14"/>
        <color theme="1"/>
        <rFont val="Roboto"/>
      </rPr>
      <t>How to Use</t>
    </r>
    <r>
      <rPr>
        <sz val="11"/>
        <color theme="1"/>
        <rFont val="Roboto"/>
      </rPr>
      <t xml:space="preserve">
The Issue Worksheet has a 3 step process to thinking about and resolving an issue. In each step, you work left to right through the worksheet.
Step one is to investigate the issue. What is causing it? Why is it important to fix? What's going to happen if it is not fixed? Culminating in a decision, from the appropriate decision maker, about what action(s), if any, to take on this issue.
Step two is to compare alternative solutions and choose which solution(s) to deliver. This includes thinking about the consequences and assumptions implicit in each of the solution choices, and, again, culminating in a decision from the appropriate decision maker, about which solution(s), if any, to implement.
Step three, the final step, is about having a smooth implementation of the chosen solution(s). It includes thinking about how you can evidence that the solution(s) has solved the issue, making sure the right people are involved in the work and making sure that the work is clear to all invovled.</t>
    </r>
  </si>
  <si>
    <t>Today</t>
  </si>
  <si>
    <t>This is what has happened because this impacting decision was made</t>
  </si>
  <si>
    <t>God</t>
  </si>
  <si>
    <t>This is a test decision for illustration purposes</t>
  </si>
  <si>
    <t>Impacting</t>
  </si>
  <si>
    <t>What needed to be true is no longer true</t>
  </si>
  <si>
    <t>What will happen if the decision is not made in time?</t>
  </si>
  <si>
    <t>Felicity Jacklin</t>
  </si>
  <si>
    <t>Made</t>
  </si>
  <si>
    <r>
      <rPr>
        <b/>
        <sz val="14"/>
        <color theme="1"/>
        <rFont val="Roboto"/>
      </rPr>
      <t xml:space="preserve">License conditions
</t>
    </r>
    <r>
      <rPr>
        <sz val="10"/>
        <color theme="1"/>
        <rFont val="Roboto"/>
      </rPr>
      <t xml:space="preserve">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sz val="10"/>
        <color theme="1"/>
        <rFont val="Roboto"/>
      </rPr>
      <t xml:space="preserve">
The purpose of the decision register is to index the decisions that have affected the project (the detail should be kept somewhere else) and to remind us when key decisions should be re-evaluated.
</t>
    </r>
    <r>
      <rPr>
        <b/>
        <sz val="14"/>
        <color theme="1"/>
        <rFont val="Roboto"/>
      </rPr>
      <t>Commentary</t>
    </r>
    <r>
      <rPr>
        <sz val="10"/>
        <color theme="1"/>
        <rFont val="Roboto"/>
      </rPr>
      <t xml:space="preserve">
There are 2 key types of decisions that should be tracked for projects - decisions that the project needs making, and decisions made outside of the project that have an impact on the project. Most projects are silent on the impacting decisions and only log requesting decisions. This is a mistake. If there are significant decisions being taken externally to the project, which are impacting on the project, it is on the Project Manager to be aware of this and to use stakeholder influence to improve the situation. This decision register tracks both types of decisions.
There are two other key components to this decision register. The first is thinking about the conditions that need to be true for the decision to be re-evaluated. A decision is made at a point in time in consideration of the environment, the context and what else is going on. But those things change. If they change, it may be prudent to re-evaluate the decision. The decision register encourages you to think about the right time to re-evaluate such decisions.
Finally, the decision register encourages you to think about whether your decision has any implict capacity, lifespan and availability assumptions within it, which should be tested. Whilst teams are generally good at thinking about cost, quality and time assumptions on decisions, capacity, lifespan and availability assumptions are infrequently considered. The decision register encourages thinking about these assumptions that could be baked into your decisions.
</t>
    </r>
    <r>
      <rPr>
        <b/>
        <sz val="14"/>
        <color theme="1"/>
        <rFont val="Roboto"/>
      </rPr>
      <t>Definitions</t>
    </r>
    <r>
      <rPr>
        <sz val="10"/>
        <color theme="1"/>
        <rFont val="Roboto"/>
      </rPr>
      <t xml:space="preserve">
</t>
    </r>
    <r>
      <rPr>
        <b/>
        <sz val="10"/>
        <color theme="1"/>
        <rFont val="Roboto"/>
      </rPr>
      <t>Type:</t>
    </r>
    <r>
      <rPr>
        <sz val="10"/>
        <color theme="1"/>
        <rFont val="Roboto"/>
      </rPr>
      <t xml:space="preserve"> Whether the decision is a requested decision (a decision the project has asked to be made) or an impacting decision (a decision made outside the project which is having an impact on the project)
</t>
    </r>
    <r>
      <rPr>
        <b/>
        <sz val="10"/>
        <color theme="1"/>
        <rFont val="Roboto"/>
      </rPr>
      <t>Status:</t>
    </r>
    <r>
      <rPr>
        <sz val="10"/>
        <color theme="1"/>
        <rFont val="Roboto"/>
      </rPr>
      <t xml:space="preserve"> Very simple categorisation of 'Made' - effectively decision is made; 'Cancelled' - the need to make the decision has disappeared; 'In Progress' where the decision making process is still ongoing; and 'Re-evaluating' where a decision that has previously been made is being re-evaluated.
</t>
    </r>
    <r>
      <rPr>
        <b/>
        <sz val="10"/>
        <color theme="1"/>
        <rFont val="Roboto"/>
      </rPr>
      <t>Description of decision:</t>
    </r>
    <r>
      <rPr>
        <sz val="10"/>
        <color theme="1"/>
        <rFont val="Roboto"/>
      </rPr>
      <t xml:space="preserve"> A description of the decision. The detail should be elsewhere. This is purely a brief description.
</t>
    </r>
    <r>
      <rPr>
        <b/>
        <sz val="10"/>
        <color theme="1"/>
        <rFont val="Roboto"/>
      </rPr>
      <t>Date made:</t>
    </r>
    <r>
      <rPr>
        <sz val="10"/>
        <color theme="1"/>
        <rFont val="Roboto"/>
      </rPr>
      <t xml:space="preserve"> Only completed if the decision has been 'Made' or 'Cancelled'. The date the cancellation was decided, or the date the decision was made.
</t>
    </r>
    <r>
      <rPr>
        <b/>
        <sz val="10"/>
        <color theme="1"/>
        <rFont val="Roboto"/>
      </rPr>
      <t>Made By:</t>
    </r>
    <r>
      <rPr>
        <sz val="10"/>
        <color theme="1"/>
        <rFont val="Roboto"/>
      </rPr>
      <t xml:space="preserve"> Who made the decision
</t>
    </r>
    <r>
      <rPr>
        <b/>
        <sz val="10"/>
        <color theme="1"/>
        <rFont val="Roboto"/>
      </rPr>
      <t>Impact:</t>
    </r>
    <r>
      <rPr>
        <sz val="10"/>
        <color theme="1"/>
        <rFont val="Roboto"/>
      </rPr>
      <t xml:space="preserve"> Simply high, medium or low. We are unopinionated on what categorises an impact as high, medium or low.
</t>
    </r>
    <r>
      <rPr>
        <b/>
        <sz val="10"/>
        <color theme="1"/>
        <rFont val="Roboto"/>
      </rPr>
      <t>Consequence Description:</t>
    </r>
    <r>
      <rPr>
        <sz val="10"/>
        <color theme="1"/>
        <rFont val="Roboto"/>
      </rPr>
      <t xml:space="preserve"> For requested decisions, what is the possible impact if the decision is not made. For impacting decisions, what has the impact been because of the decision that was made. Impacts can be positive or negative.
</t>
    </r>
    <r>
      <rPr>
        <b/>
        <sz val="10"/>
        <color theme="1"/>
        <rFont val="Roboto"/>
      </rPr>
      <t>Capacity:</t>
    </r>
    <r>
      <rPr>
        <sz val="10"/>
        <color theme="1"/>
        <rFont val="Roboto"/>
      </rPr>
      <t xml:space="preserve"> Is there an assumption in the decision about capacity, yes or no. If yes, it is advisable to log the assumption in the assumptions register
</t>
    </r>
    <r>
      <rPr>
        <b/>
        <sz val="10"/>
        <color theme="1"/>
        <rFont val="Roboto"/>
      </rPr>
      <t>Lifespan:</t>
    </r>
    <r>
      <rPr>
        <sz val="10"/>
        <color theme="1"/>
        <rFont val="Roboto"/>
      </rPr>
      <t xml:space="preserve"> Is there an assumption in the decision about the lifespan, yes or no. If yes, it is advisable to log the assumption in the assumptions register
</t>
    </r>
    <r>
      <rPr>
        <b/>
        <sz val="10"/>
        <color theme="1"/>
        <rFont val="Roboto"/>
      </rPr>
      <t>Availability:</t>
    </r>
    <r>
      <rPr>
        <sz val="10"/>
        <color theme="1"/>
        <rFont val="Roboto"/>
      </rPr>
      <t xml:space="preserve"> Is there an assumption in the decision about availability, yes or no. If yes, it is advisable to log the assumption in the assumptions register
</t>
    </r>
    <r>
      <rPr>
        <b/>
        <sz val="10"/>
        <color theme="1"/>
        <rFont val="Roboto"/>
      </rPr>
      <t>Re-evaluate When:</t>
    </r>
    <r>
      <rPr>
        <sz val="10"/>
        <color theme="1"/>
        <rFont val="Roboto"/>
      </rPr>
      <t xml:space="preserve"> A place to describe the conditions under which the decision should be re-evaluated. If you enter a date here, this will work with the alerts. You can also enter free text to describe the conditions if that better suits your purpose.
</t>
    </r>
    <r>
      <rPr>
        <b/>
        <sz val="14"/>
        <color theme="1"/>
        <rFont val="Roboto"/>
      </rPr>
      <t>How to Use</t>
    </r>
    <r>
      <rPr>
        <sz val="10"/>
        <color theme="1"/>
        <rFont val="Roboto"/>
      </rPr>
      <t xml:space="preserve">
Each of the columns has a filter on it so you can filter, for example, to show just the impacting decisions.
The values in the dropdown lists are expressed in columns T, V and W and are available for you to change if you prefer different categorisations. You will need to be aware that the formulae on the alerts will need updating if you do change any of the values in these lists.
</t>
    </r>
    <r>
      <rPr>
        <b/>
        <sz val="14"/>
        <color theme="1"/>
        <rFont val="Roboto"/>
      </rPr>
      <t xml:space="preserve">Alerts
</t>
    </r>
    <r>
      <rPr>
        <b/>
        <sz val="10"/>
        <color theme="1"/>
        <rFont val="Arial"/>
        <family val="2"/>
      </rPr>
      <t>Impacting Decisions</t>
    </r>
    <r>
      <rPr>
        <sz val="10"/>
        <color theme="1"/>
        <rFont val="Arial"/>
        <family val="2"/>
      </rPr>
      <t xml:space="preserve"> heatmap shows the number of decisions of Type 'Impacting', that are not cancelled and plots the number of decisions according to their impact (High, Medium, Low) and their recency (within the last 30 days, within the last 3 months and over 3 months ago). This alert helps you to understand impacting decision trends (are there a lot of recent decisions? have impacting decisions calmed down in the last 30 days?).
</t>
    </r>
    <r>
      <rPr>
        <b/>
        <sz val="10"/>
        <color theme="1"/>
        <rFont val="Arial"/>
        <family val="2"/>
      </rPr>
      <t>Open Requested Decisions</t>
    </r>
    <r>
      <rPr>
        <sz val="10"/>
        <color theme="1"/>
        <rFont val="Arial"/>
        <family val="2"/>
      </rPr>
      <t xml:space="preserve"> heatmap shows the number of Type 'Requested' decisions that are in Status 'In Progress' and plots the number of decisions according to their impact (High, Medium, Low) and their recency (within the last 30 days, within the last 3 months and over 3 months ago). This alert helps you to understand whether open decisions are having a significant impact on the project and can be particularly helpful to governance or steering groups as well as the Project Manager.
</t>
    </r>
    <r>
      <rPr>
        <b/>
        <sz val="10"/>
        <color theme="1"/>
        <rFont val="Arial"/>
        <family val="2"/>
      </rPr>
      <t>Decisions Requiring Re-evaluation</t>
    </r>
    <r>
      <rPr>
        <sz val="10"/>
        <color theme="1"/>
        <rFont val="Arial"/>
        <family val="2"/>
      </rPr>
      <t xml:space="preserve"> is a count of the number of decisions that are in Status 're-evaluating' or have a date in 'Re-evaluate when' and that date is historic. This alert brings attention to decisions where additional value can be salvaged from deciding, again, on the appropriate decision given the conditions that led to the decision may have changed.</t>
    </r>
  </si>
  <si>
    <t>We've collected data for a month and can show the impact is real</t>
  </si>
  <si>
    <t>Donald Trump</t>
  </si>
  <si>
    <t>Elon Musk</t>
  </si>
  <si>
    <t>Requested</t>
  </si>
  <si>
    <t>RE-EVALUATE WHEN</t>
  </si>
  <si>
    <t>AVAILABILITY</t>
  </si>
  <si>
    <t>LIFESPAN</t>
  </si>
  <si>
    <t>CAPACITY</t>
  </si>
  <si>
    <t>CONSEQUENCE DESCRIPTION</t>
  </si>
  <si>
    <t>MADE BY</t>
  </si>
  <si>
    <t>DATE MADE</t>
  </si>
  <si>
    <t>DESCRIPTION OF DECISION</t>
  </si>
  <si>
    <t>TYPE</t>
  </si>
  <si>
    <t>RESIDUAL ASSMPTIONS</t>
  </si>
  <si>
    <t>CONSEQUENCE DETAILS</t>
  </si>
  <si>
    <t>DECISION DETAILS</t>
  </si>
  <si>
    <t>Re-evaluating</t>
  </si>
  <si>
    <t>L</t>
  </si>
  <si>
    <t>[Client's company name]</t>
  </si>
  <si>
    <t>M</t>
  </si>
  <si>
    <t>[Project Manager's name]</t>
  </si>
  <si>
    <t>DECISIONS REQUIRING RE-EVALUATION</t>
  </si>
  <si>
    <t>OPEN REQUESTED DECISIONS</t>
  </si>
  <si>
    <t>IMPACTING DECISIONS</t>
  </si>
  <si>
    <t>H</t>
  </si>
  <si>
    <t>[Project's title]</t>
  </si>
  <si>
    <t>&gt;3m</t>
  </si>
  <si>
    <t>3m</t>
  </si>
  <si>
    <t>30d</t>
  </si>
  <si>
    <t>TYPE KEY</t>
  </si>
  <si>
    <t>Copyright 2024 Kinesis Projects Limited. Redistribution and use in source and binary forms, with or without modification, are permitted provided that the license conditions are met.</t>
  </si>
  <si>
    <t>DECISION REGISTER</t>
  </si>
  <si>
    <r>
      <rPr>
        <b/>
        <sz val="14"/>
        <color theme="1"/>
        <rFont val="Roboto"/>
      </rPr>
      <t xml:space="preserve">License conditions
</t>
    </r>
    <r>
      <rPr>
        <sz val="10"/>
        <color theme="1"/>
        <rFont val="Roboto"/>
      </rPr>
      <t xml:space="preserve">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sz val="10"/>
        <color theme="1"/>
        <rFont val="Roboto"/>
      </rPr>
      <t xml:space="preserve">
The purpose of the assumptions register is to both create transparency over what assumptions have been made and their potential impact if the assumption is proven incorrect and to provide assurance over what assumptions are being validated and how they are being validated.
</t>
    </r>
    <r>
      <rPr>
        <b/>
        <sz val="14"/>
        <color theme="1"/>
        <rFont val="Roboto"/>
      </rPr>
      <t>Commentary</t>
    </r>
    <r>
      <rPr>
        <sz val="10"/>
        <color theme="1"/>
        <rFont val="Roboto"/>
      </rPr>
      <t xml:space="preserve">
Assumptions are one of the simpler templates. There are only 2 nuances of note in our version.
Firstly, assumptions are assigned a category. Default values are cost, time, quality, capacity, capability, lifespan and availability. The list is provided to aid the Project Manager in thinking about all the types of assumptions that may have been made, and to allow analysis on whether a particular category of assumption is more prevalent or more impacting on this project than other types of assumptions.
Secondly, there is an explicit decision on whether or not to validate the assumption. If the cost of validation is more than the consequence, it can be correct to accept the assumption and not validate it. Too many templates assume all assumptions will be validated, or will only track assumptions that are being validated. This addition allows tracking of all assumptions and calls for a specific decision on whether or not the assumption will be validated.
</t>
    </r>
    <r>
      <rPr>
        <b/>
        <sz val="14"/>
        <color theme="1"/>
        <rFont val="Roboto"/>
      </rPr>
      <t>Definitions</t>
    </r>
    <r>
      <rPr>
        <sz val="10"/>
        <color theme="1"/>
        <rFont val="Roboto"/>
      </rPr>
      <t xml:space="preserve">
</t>
    </r>
    <r>
      <rPr>
        <b/>
        <sz val="10"/>
        <color theme="1"/>
        <rFont val="Roboto"/>
      </rPr>
      <t>Category:</t>
    </r>
    <r>
      <rPr>
        <sz val="10"/>
        <color theme="1"/>
        <rFont val="Roboto"/>
      </rPr>
      <t xml:space="preserve"> The sort of things that are commonly assumed.
</t>
    </r>
    <r>
      <rPr>
        <b/>
        <sz val="10"/>
        <color theme="1"/>
        <rFont val="Roboto"/>
      </rPr>
      <t>Description:</t>
    </r>
    <r>
      <rPr>
        <sz val="10"/>
        <color theme="1"/>
        <rFont val="Roboto"/>
      </rPr>
      <t xml:space="preserve"> A description of what has been assumed.
</t>
    </r>
    <r>
      <rPr>
        <b/>
        <sz val="10"/>
        <color theme="1"/>
        <rFont val="Roboto"/>
      </rPr>
      <t>Impact:</t>
    </r>
    <r>
      <rPr>
        <sz val="10"/>
        <color theme="1"/>
        <rFont val="Roboto"/>
      </rPr>
      <t xml:space="preserve"> Impact ratings are high, medium or low. We are unopinionated on how the ratings are assigned to an assumption.
</t>
    </r>
    <r>
      <rPr>
        <b/>
        <sz val="10"/>
        <color theme="1"/>
        <rFont val="Roboto"/>
      </rPr>
      <t>Consequence Description:</t>
    </r>
    <r>
      <rPr>
        <sz val="10"/>
        <color theme="1"/>
        <rFont val="Roboto"/>
      </rPr>
      <t xml:space="preserve"> A brief description of what the consequence will be if the assumption is invalidated.
</t>
    </r>
    <r>
      <rPr>
        <b/>
        <sz val="10"/>
        <color theme="1"/>
        <rFont val="Roboto"/>
      </rPr>
      <t>Validate?:</t>
    </r>
    <r>
      <rPr>
        <sz val="10"/>
        <color theme="1"/>
        <rFont val="Roboto"/>
      </rPr>
      <t xml:space="preserve"> A record of whether the decision is to validate the assumption or accept the assumption.
</t>
    </r>
    <r>
      <rPr>
        <b/>
        <sz val="10"/>
        <color theme="1"/>
        <rFont val="Roboto"/>
      </rPr>
      <t>Test Description:</t>
    </r>
    <r>
      <rPr>
        <sz val="10"/>
        <color theme="1"/>
        <rFont val="Roboto"/>
      </rPr>
      <t xml:space="preserve"> A brief description of how the assumption will be tested, if the decision is to validate the assumption.
</t>
    </r>
    <r>
      <rPr>
        <b/>
        <sz val="10"/>
        <color theme="1"/>
        <rFont val="Roboto"/>
      </rPr>
      <t>Owner:</t>
    </r>
    <r>
      <rPr>
        <sz val="10"/>
        <color theme="1"/>
        <rFont val="Roboto"/>
      </rPr>
      <t xml:space="preserve"> Who owns the work needed to test the assumption
</t>
    </r>
    <r>
      <rPr>
        <b/>
        <sz val="10"/>
        <color theme="1"/>
        <rFont val="Roboto"/>
      </rPr>
      <t>Due Date:</t>
    </r>
    <r>
      <rPr>
        <sz val="10"/>
        <color theme="1"/>
        <rFont val="Roboto"/>
      </rPr>
      <t xml:space="preserve"> The date by which the assumption should be tested
</t>
    </r>
    <r>
      <rPr>
        <b/>
        <sz val="10"/>
        <color theme="1"/>
        <rFont val="Roboto"/>
      </rPr>
      <t>Outcome:</t>
    </r>
    <r>
      <rPr>
        <sz val="10"/>
        <color theme="1"/>
        <rFont val="Roboto"/>
      </rPr>
      <t xml:space="preserve"> The outcome of testing if the assumption was valid, or not.
</t>
    </r>
    <r>
      <rPr>
        <b/>
        <sz val="14"/>
        <color theme="1"/>
        <rFont val="Roboto"/>
      </rPr>
      <t>How to Use</t>
    </r>
    <r>
      <rPr>
        <sz val="10"/>
        <color theme="1"/>
        <rFont val="Roboto"/>
      </rPr>
      <t xml:space="preserve">
Each of the columns has a filter on it so you can filter, for example, to show just the cost assumptions.
The values in the dropdown lists are expressed in columns Q, S, U and W and are available for you to change if you prefer different categorisations. You will need to be aware that the formulae on the alerts will need updating if you do change any of the values in these lists.
</t>
    </r>
    <r>
      <rPr>
        <b/>
        <sz val="14"/>
        <color theme="1"/>
        <rFont val="Roboto"/>
      </rPr>
      <t xml:space="preserve">Alerts
</t>
    </r>
    <r>
      <rPr>
        <b/>
        <sz val="10"/>
        <color theme="1"/>
        <rFont val="Arial"/>
        <family val="2"/>
      </rPr>
      <t>Assumptions Overdue</t>
    </r>
    <r>
      <rPr>
        <sz val="10"/>
        <color theme="1"/>
        <rFont val="Arial"/>
        <family val="2"/>
      </rPr>
      <t xml:space="preserve"> is a count of assumptions where Outcome is not defined and Due Date is in the past. This alert focuses the project team on areas where the consequence may be being felt and expediency should be applied.
</t>
    </r>
    <r>
      <rPr>
        <b/>
        <sz val="10"/>
        <color theme="1"/>
        <rFont val="Arial"/>
        <family val="2"/>
      </rPr>
      <t>Assumption Impact Analysis</t>
    </r>
    <r>
      <rPr>
        <sz val="10"/>
        <color theme="1"/>
        <rFont val="Arial"/>
        <family val="2"/>
      </rPr>
      <t xml:space="preserve"> is the number of assumptions according to their impact (High, Medium, Low) and their outcome (Invalidated, partially validated, validated). This alert helps you to understand trends and whether the project is being overly assumptive to its detriment, or whether the balance in trading off assumptions for speed is appropriate.
</t>
    </r>
  </si>
  <si>
    <t>Partially validated</t>
  </si>
  <si>
    <t>Name</t>
  </si>
  <si>
    <t>How will we test if the assumption is valid or not?</t>
  </si>
  <si>
    <t>Validate</t>
  </si>
  <si>
    <t>What will the consequence be if the assumption is proven to be invalid?</t>
  </si>
  <si>
    <t>What has been assumed</t>
  </si>
  <si>
    <t>Availability</t>
  </si>
  <si>
    <t>DUE DATE</t>
  </si>
  <si>
    <t>OWNER</t>
  </si>
  <si>
    <t>TEST DESCRIPTION</t>
  </si>
  <si>
    <t>VALIDATE?</t>
  </si>
  <si>
    <t>CATEGORY</t>
  </si>
  <si>
    <t>Lifespan</t>
  </si>
  <si>
    <t>VALIDATION DETAILS</t>
  </si>
  <si>
    <t>ASSUMPTION DETAILS</t>
  </si>
  <si>
    <t>Capability</t>
  </si>
  <si>
    <t>Capacity</t>
  </si>
  <si>
    <t>Invalidated</t>
  </si>
  <si>
    <t>ASSUMPTIONS OVERDUE</t>
  </si>
  <si>
    <t>ASSUMPTION IMPACT ANALYSIS</t>
  </si>
  <si>
    <t>Validated</t>
  </si>
  <si>
    <t>VAL</t>
  </si>
  <si>
    <t>PART</t>
  </si>
  <si>
    <t>INV</t>
  </si>
  <si>
    <t>OUTCOME KEY</t>
  </si>
  <si>
    <t>VALIDATE KEY</t>
  </si>
  <si>
    <t>CATEGORY KEY</t>
  </si>
  <si>
    <t>ASSUMPTION REGISTER</t>
  </si>
  <si>
    <t>Added Assumption &amp; Decision tracker templates
Added instructions into each template
Merged all templates into one file instead of having them as separate files</t>
  </si>
  <si>
    <t>www.kinesis.co.nz/ip</t>
  </si>
  <si>
    <t>Added RACI template</t>
  </si>
  <si>
    <t>RACI MATRIX</t>
  </si>
  <si>
    <t>MISSING RESPONSIBLE OR ACCOUNTABLE</t>
  </si>
  <si>
    <t>MULTIPLE RESPONSIBLE OR ACCOUNTABLE</t>
  </si>
  <si>
    <t>R</t>
  </si>
  <si>
    <t>Responsible for completing the task</t>
  </si>
  <si>
    <t>A</t>
  </si>
  <si>
    <t>Accountable for the quality of the task</t>
  </si>
  <si>
    <t>C</t>
  </si>
  <si>
    <t>Asked for input (consulted) on the task</t>
  </si>
  <si>
    <t>I</t>
  </si>
  <si>
    <t>Kept informed on the progress of the task</t>
  </si>
  <si>
    <t>PROJECT LEADERSHIP</t>
  </si>
  <si>
    <t>PROJECT TEAM</t>
  </si>
  <si>
    <t>OUTSIDE PROJECT</t>
  </si>
  <si>
    <t>TASK</t>
  </si>
  <si>
    <t>[Sponsor]</t>
  </si>
  <si>
    <t>[Project Manager]</t>
  </si>
  <si>
    <t>[Technical Lead]</t>
  </si>
  <si>
    <t>[Architect]</t>
  </si>
  <si>
    <t>[System Owner]</t>
  </si>
  <si>
    <t>[Vendor]</t>
  </si>
  <si>
    <t>[Marketing]</t>
  </si>
  <si>
    <t>[System Owner 2]</t>
  </si>
  <si>
    <t>[Steering Group]</t>
  </si>
  <si>
    <t>[Board Member]</t>
  </si>
  <si>
    <t>TASK DETAILS</t>
  </si>
  <si>
    <r>
      <rPr>
        <b/>
        <sz val="14"/>
        <color theme="1"/>
        <rFont val="Roboto"/>
      </rPr>
      <t xml:space="preserve">License conditions
</t>
    </r>
    <r>
      <rPr>
        <sz val="10"/>
        <color theme="1"/>
        <rFont val="Roboto"/>
      </rPr>
      <t xml:space="preserve">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sz val="10"/>
        <color theme="1"/>
        <rFont val="Roboto"/>
      </rPr>
      <t xml:space="preserve">
The purpose of the RACI matrix is to bring clarity to which roles have responsibilities and accountabilities to particular tasks, and who will be consulted and informed about task progress. Clarity avoids confusion, re-work and makes it clear what is expected of the different roles on the project.
</t>
    </r>
    <r>
      <rPr>
        <b/>
        <sz val="14"/>
        <color theme="1"/>
        <rFont val="Roboto"/>
      </rPr>
      <t>Commentary</t>
    </r>
    <r>
      <rPr>
        <sz val="10"/>
        <color theme="1"/>
        <rFont val="Roboto"/>
      </rPr>
      <t xml:space="preserve">
RACI is one of the simpler templates. There are only 2 nuances of note in our version.
Firstly, we believe it is useful to be explicit about who has no responsibility or accountability, as well as who does have responsibility and accountability. Rather than just provide a list, such as "the responsible person is X; the accountable person is Y", we explicit list each role, for each task, and note what their RACI conditions are. Being explicit avoids confusion and often raises additional questions about whether the RACI assignment is correct.
Secondly, we see lots of RACI documents that are silent on people outside of the project. We think this is a mistake. For this reason, we explicitly include a section to think about roles outside of the project, possibly even outisde of the organisation, that should be considered as part of the project RACI.
</t>
    </r>
    <r>
      <rPr>
        <b/>
        <sz val="14"/>
        <color theme="1"/>
        <rFont val="Roboto"/>
      </rPr>
      <t>Definitions</t>
    </r>
    <r>
      <rPr>
        <sz val="10"/>
        <color theme="1"/>
        <rFont val="Roboto"/>
      </rPr>
      <t xml:space="preserve">
</t>
    </r>
    <r>
      <rPr>
        <b/>
        <sz val="10"/>
        <color theme="1"/>
        <rFont val="Roboto"/>
      </rPr>
      <t>Task:</t>
    </r>
    <r>
      <rPr>
        <sz val="10"/>
        <color theme="1"/>
        <rFont val="Roboto"/>
      </rPr>
      <t xml:space="preserve"> The 'thing' that we are defining RACI conditions for. This could be a task, a deliverable, an outcome, a level of authority. It does not have to be just a task. The word 'task' is used as a catch-all.
</t>
    </r>
    <r>
      <rPr>
        <b/>
        <sz val="10"/>
        <color theme="1"/>
        <rFont val="Roboto"/>
      </rPr>
      <t>[Role]:</t>
    </r>
    <r>
      <rPr>
        <sz val="10"/>
        <color theme="1"/>
        <rFont val="Roboto"/>
      </rPr>
      <t xml:space="preserve"> We have provided sample roles in the template. We recommend replacing these with the appropriate roles for your project. We recommend using role names rather than person names as roles have a lower degree of change than people.
</t>
    </r>
    <r>
      <rPr>
        <b/>
        <sz val="10"/>
        <color theme="1"/>
        <rFont val="Roboto"/>
      </rPr>
      <t>R:</t>
    </r>
    <r>
      <rPr>
        <sz val="10"/>
        <color theme="1"/>
        <rFont val="Roboto"/>
      </rPr>
      <t xml:space="preserve"> R is for Responsible. This denotes the role that has responsibility for the defined task. Only one role should be responsible for each task.
</t>
    </r>
    <r>
      <rPr>
        <b/>
        <sz val="10"/>
        <color theme="1"/>
        <rFont val="Roboto"/>
      </rPr>
      <t>A:</t>
    </r>
    <r>
      <rPr>
        <sz val="10"/>
        <color theme="1"/>
        <rFont val="Roboto"/>
      </rPr>
      <t xml:space="preserve"> A is for Accountable. This denotes the role that is accountable for the quality of the task. Only one role should be accountable for each task.
</t>
    </r>
    <r>
      <rPr>
        <b/>
        <sz val="10"/>
        <color theme="1"/>
        <rFont val="Roboto"/>
      </rPr>
      <t>C:</t>
    </r>
    <r>
      <rPr>
        <sz val="10"/>
        <color theme="1"/>
        <rFont val="Roboto"/>
      </rPr>
      <t xml:space="preserve"> C is for Consulted. This denotes roles that will be asked for input on the task.
</t>
    </r>
    <r>
      <rPr>
        <b/>
        <sz val="10"/>
        <color theme="1"/>
        <rFont val="Roboto"/>
      </rPr>
      <t>I:</t>
    </r>
    <r>
      <rPr>
        <sz val="10"/>
        <color theme="1"/>
        <rFont val="Roboto"/>
      </rPr>
      <t xml:space="preserve"> I is for Informed. This denotes roles that will be kept informed of the progress of the task.
</t>
    </r>
    <r>
      <rPr>
        <b/>
        <sz val="14"/>
        <color theme="1"/>
        <rFont val="Roboto"/>
      </rPr>
      <t>How to Use</t>
    </r>
    <r>
      <rPr>
        <sz val="10"/>
        <color theme="1"/>
        <rFont val="Roboto"/>
      </rPr>
      <t xml:space="preserve">
Replace the role names in row 10 with the correct role names for your project
Tick the checkbox for each task-role intersection if that role has responsibility (R), accountability (A), will be consulted (C) or will be kept informed (I) about the particular task in question. The RACI indicators for each role-task combination will be highlighted based on which checkboxes are checked.
If you need to add columns, for example if you have more project leadership roles that you want to show in your RACI, then you will need to alter the formulae in column A so that the alerts still function correctly.
</t>
    </r>
    <r>
      <rPr>
        <b/>
        <sz val="14"/>
        <color theme="1"/>
        <rFont val="Roboto"/>
      </rPr>
      <t xml:space="preserve">Alerts
</t>
    </r>
    <r>
      <rPr>
        <b/>
        <sz val="10"/>
        <color theme="1"/>
        <rFont val="Arial"/>
        <family val="2"/>
      </rPr>
      <t>Missing Responsible or Accountable</t>
    </r>
    <r>
      <rPr>
        <sz val="10"/>
        <color theme="1"/>
        <rFont val="Arial"/>
        <family val="2"/>
      </rPr>
      <t xml:space="preserve"> is a count of the number of tasks where no role has been assigned Responsibility or Accountability for the task. Every task should have a role that is accountable or responsible.
</t>
    </r>
    <r>
      <rPr>
        <b/>
        <sz val="10"/>
        <color theme="1"/>
        <rFont val="Arial"/>
        <family val="2"/>
      </rPr>
      <t xml:space="preserve">Multiple Responsible or Accountable </t>
    </r>
    <r>
      <rPr>
        <sz val="10"/>
        <color theme="1"/>
        <rFont val="Arial"/>
        <family val="2"/>
      </rPr>
      <t xml:space="preserve">is a count of the number of tasks where more than one role has been assigned Responsibility or more than one role has been assigned Accountability for the task. Every task should have only one role that is accountable and only one role that is responsible.
</t>
    </r>
  </si>
  <si>
    <t>Task description goes in here</t>
  </si>
  <si>
    <t>Issue worksheet reorganised to make better use of the space and to wrap text on more of the cells
Removed instructions on how to connect templates. These instructions are no longer needed as all the templates are in the one file.</t>
  </si>
  <si>
    <t>Added meeting for setting meeting agendas and taking meeting notes</t>
  </si>
  <si>
    <t>MEETING NAME</t>
  </si>
  <si>
    <t>MEETING CHAIR</t>
  </si>
  <si>
    <t>DATE AND TIME</t>
  </si>
  <si>
    <t>[Name of meeting]</t>
  </si>
  <si>
    <t>[Name of meeting chair]</t>
  </si>
  <si>
    <t>[date of meeting]</t>
  </si>
  <si>
    <t>Copyright 2025 Kinesis Projects Limited. Redistribution and use in source and binary forms, with or without modification, are permitted provided that the license conditions are met.</t>
  </si>
  <si>
    <t>ATTENDANCE</t>
  </si>
  <si>
    <t>NAME</t>
  </si>
  <si>
    <t>INITIALS</t>
  </si>
  <si>
    <t>ATTENDEES</t>
  </si>
  <si>
    <t>ATTENDANCE KEY</t>
  </si>
  <si>
    <t>Attended</t>
  </si>
  <si>
    <t>Delegated</t>
  </si>
  <si>
    <t>Apologies</t>
  </si>
  <si>
    <t>Did Not Attend</t>
  </si>
  <si>
    <t>Arthur Badger</t>
  </si>
  <si>
    <t>Carol Champion</t>
  </si>
  <si>
    <t>Davita Dangle</t>
  </si>
  <si>
    <t>Erica Engle</t>
  </si>
  <si>
    <t>Fred Fathomless</t>
  </si>
  <si>
    <t>Garry Greatman</t>
  </si>
  <si>
    <t>Harriet Harman</t>
  </si>
  <si>
    <t>Izabel Inglewood</t>
  </si>
  <si>
    <t>Jamie Jackson</t>
  </si>
  <si>
    <t>MEETING PURPOSE</t>
  </si>
  <si>
    <t>[the meeting before]</t>
  </si>
  <si>
    <t>[etc]</t>
  </si>
  <si>
    <t>LOCATION</t>
  </si>
  <si>
    <t>LINK TO ONLINE MEETING</t>
  </si>
  <si>
    <t>[Link to Teams, Meets, Zoom, etc]</t>
  </si>
  <si>
    <t>[Physical space the meeting will be held at]</t>
  </si>
  <si>
    <t>to</t>
  </si>
  <si>
    <t>[start time]</t>
  </si>
  <si>
    <t>[end time]</t>
  </si>
  <si>
    <t>WRITE IN HERE WHAT THE PURPOSE OF THE MEETING IS. WHAT ARE YOU HOPING TO GET OUT OF THIS MEETING? WHY ARE WE HAVING THIS MEETING?</t>
  </si>
  <si>
    <t>PRE-MEETING EXPECTATIONS</t>
  </si>
  <si>
    <t>TIME REQUIRED</t>
  </si>
  <si>
    <t>WHAT IS EXPECTED</t>
  </si>
  <si>
    <t>LINKS</t>
  </si>
  <si>
    <t>Read the meeting deck and ask XYZ any clarifying questions</t>
  </si>
  <si>
    <t>35 mins</t>
  </si>
  <si>
    <t>http://www.linktomystuff.com</t>
  </si>
  <si>
    <t>ITEM #</t>
  </si>
  <si>
    <t>AGENDA ITEM</t>
  </si>
  <si>
    <t>ALLOCATED TIME</t>
  </si>
  <si>
    <t>REFERENCE MATERIAL</t>
  </si>
  <si>
    <t>AGREED ACTION</t>
  </si>
  <si>
    <t>ACTION OWNER</t>
  </si>
  <si>
    <t>PRESENTER</t>
  </si>
  <si>
    <t>Decide how to mitigate risk 15</t>
  </si>
  <si>
    <t>15 mins</t>
  </si>
  <si>
    <t>Pages 2-4 in the deck</t>
  </si>
  <si>
    <t>First action we agreed</t>
  </si>
  <si>
    <t>Second action we agreed</t>
  </si>
  <si>
    <t>Any Other Business</t>
  </si>
  <si>
    <t>DELEGATE</t>
  </si>
  <si>
    <t>-</t>
  </si>
  <si>
    <t>Zoe Zambussi</t>
  </si>
  <si>
    <t>Youri Yielemans</t>
  </si>
  <si>
    <t>Discuss where we will have the next staff party and when</t>
  </si>
  <si>
    <t>5 mins</t>
  </si>
  <si>
    <t>Phil will be given a raise</t>
  </si>
  <si>
    <t>AGENDA AND NOTED ACTIONS</t>
  </si>
  <si>
    <r>
      <rPr>
        <b/>
        <sz val="14"/>
        <color theme="1"/>
        <rFont val="Roboto"/>
      </rPr>
      <t xml:space="preserve">License conditions
</t>
    </r>
    <r>
      <rPr>
        <sz val="10"/>
        <color theme="1"/>
        <rFont val="Roboto"/>
      </rPr>
      <t xml:space="preserve">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r>
    <r>
      <rPr>
        <b/>
        <sz val="14"/>
        <color theme="1"/>
        <rFont val="Roboto"/>
      </rPr>
      <t>Purpose</t>
    </r>
    <r>
      <rPr>
        <sz val="10"/>
        <color theme="1"/>
        <rFont val="Roboto"/>
      </rPr>
      <t xml:space="preserve">
The purpose of meeting template is to bring discipline and order to meetings, to make them more effective and to be more efficient around meeting logistics.
</t>
    </r>
    <r>
      <rPr>
        <b/>
        <sz val="14"/>
        <color theme="1"/>
        <rFont val="Roboto"/>
      </rPr>
      <t>Commentary</t>
    </r>
    <r>
      <rPr>
        <sz val="10"/>
        <color theme="1"/>
        <rFont val="Roboto"/>
      </rPr>
      <t xml:space="preserve">
There are 4 key components to the meetings template that we believe are important.
1. Purpose. Too many meetings are held without a defined purpose or intent. Whilst a purpose may exist, if it is not shared, achievement of that purpose is less likely. Meetings are more effective when purpose is explicit and shared.
2. Attendance. There are many occasions, particularly in regulated industries, where meeting attendance is required to be recorded. Our template records attendance, including over time, and makes it explicit where attendance may be deficient.
3. Pre-meeting expectations. Meetings are more effective if attendees have access to shared information that may be useful and relevant to the meeting. Simply making explicit what material people are assumed to be familiar with, before the meeting, can make the meeting more efficient and more likely to deliver on its intended purpose.
4. Finally, too often meeting actions are divorced from the agenda which means they lose context and meaning. This template keeps these two things together.
</t>
    </r>
    <r>
      <rPr>
        <b/>
        <sz val="14"/>
        <color theme="1"/>
        <rFont val="Roboto"/>
      </rPr>
      <t>Definitions</t>
    </r>
    <r>
      <rPr>
        <sz val="10"/>
        <color theme="1"/>
        <rFont val="Roboto"/>
      </rPr>
      <t xml:space="preserve">
</t>
    </r>
    <r>
      <rPr>
        <b/>
        <sz val="10"/>
        <color theme="1"/>
        <rFont val="Roboto"/>
      </rPr>
      <t>Meeting name:</t>
    </r>
    <r>
      <rPr>
        <sz val="10"/>
        <color theme="1"/>
        <rFont val="Roboto"/>
      </rPr>
      <t xml:space="preserve"> The name of the meeting.
</t>
    </r>
    <r>
      <rPr>
        <b/>
        <sz val="10"/>
        <color theme="1"/>
        <rFont val="Roboto"/>
      </rPr>
      <t>Meeting Chair:</t>
    </r>
    <r>
      <rPr>
        <sz val="10"/>
        <color theme="1"/>
        <rFont val="Roboto"/>
      </rPr>
      <t xml:space="preserve"> The name of the chair of the meeting. Valid options are any of the attendees.
</t>
    </r>
    <r>
      <rPr>
        <b/>
        <sz val="10"/>
        <color theme="1"/>
        <rFont val="Roboto"/>
      </rPr>
      <t>Date and Time:</t>
    </r>
    <r>
      <rPr>
        <sz val="10"/>
        <color theme="1"/>
        <rFont val="Roboto"/>
      </rPr>
      <t xml:space="preserve"> The date of the meeting. The start time and the end time.
</t>
    </r>
    <r>
      <rPr>
        <b/>
        <sz val="10"/>
        <color theme="1"/>
        <rFont val="Roboto"/>
      </rPr>
      <t>Location:</t>
    </r>
    <r>
      <rPr>
        <sz val="10"/>
        <color theme="1"/>
        <rFont val="Roboto"/>
      </rPr>
      <t xml:space="preserve"> The physical space the meeting will be held at
</t>
    </r>
    <r>
      <rPr>
        <b/>
        <sz val="10"/>
        <color theme="1"/>
        <rFont val="Roboto"/>
      </rPr>
      <t>Link to online meeting:</t>
    </r>
    <r>
      <rPr>
        <sz val="10"/>
        <color theme="1"/>
        <rFont val="Roboto"/>
      </rPr>
      <t xml:space="preserve"> A link to any online meeting space created for the meeting (e.g. Microsoft Teams, Zoom, etc).
</t>
    </r>
    <r>
      <rPr>
        <b/>
        <sz val="10"/>
        <color theme="1"/>
        <rFont val="Roboto"/>
      </rPr>
      <t>Meeting Purpose:</t>
    </r>
    <r>
      <rPr>
        <sz val="10"/>
        <color theme="1"/>
        <rFont val="Roboto"/>
      </rPr>
      <t xml:space="preserve"> An explicit defined purpose for the meeting to support more effective meetings
</t>
    </r>
    <r>
      <rPr>
        <b/>
        <sz val="10"/>
        <color theme="1"/>
        <rFont val="Roboto"/>
      </rPr>
      <t>Attendee Name:</t>
    </r>
    <r>
      <rPr>
        <sz val="10"/>
        <color theme="1"/>
        <rFont val="Roboto"/>
      </rPr>
      <t xml:space="preserve"> Name of people invited to the meeting
</t>
    </r>
    <r>
      <rPr>
        <b/>
        <sz val="10"/>
        <color theme="1"/>
        <rFont val="Roboto"/>
      </rPr>
      <t>Attendee Initials:</t>
    </r>
    <r>
      <rPr>
        <sz val="10"/>
        <color theme="1"/>
        <rFont val="Roboto"/>
      </rPr>
      <t xml:space="preserve"> Initials are often used in meeting notes. Having the initials and the names defined provides context to meeting notes.
</t>
    </r>
    <r>
      <rPr>
        <b/>
        <sz val="10"/>
        <color theme="1"/>
        <rFont val="Roboto"/>
      </rPr>
      <t>Attendee Attendance:</t>
    </r>
    <r>
      <rPr>
        <sz val="10"/>
        <color theme="1"/>
        <rFont val="Roboto"/>
      </rPr>
      <t xml:space="preserve"> The percentage of time the given attendee has attended this meeting. This is calculated from the list of meeting attendance. The calculation is the number of times the person attended, or delegated divided by the number of times the person was invited to the meeting. This information allows you to see if there are attendees that are frequently not attending and then you can decide if they should be removed, or if the quality of decisions is being impacted by their non-attendance and if alternative arrangements should be made.
</t>
    </r>
    <r>
      <rPr>
        <b/>
        <sz val="10"/>
        <color theme="1"/>
        <rFont val="Roboto"/>
      </rPr>
      <t>Attendee Delegate:</t>
    </r>
    <r>
      <rPr>
        <sz val="10"/>
        <color theme="1"/>
        <rFont val="Roboto"/>
      </rPr>
      <t xml:space="preserve"> If an attendee has delegated attendance for this meeting, the name of the delegate is provided. If an attendee has not delegated attendance for this meeting, this will be blank.
</t>
    </r>
    <r>
      <rPr>
        <b/>
        <sz val="10"/>
        <color theme="1"/>
        <rFont val="Roboto"/>
      </rPr>
      <t>Attendance</t>
    </r>
    <r>
      <rPr>
        <sz val="10"/>
        <color theme="1"/>
        <rFont val="Roboto"/>
      </rPr>
      <t xml:space="preserve">: A list of the last 9 meetings and a record of which attendee attended those meetings. Regulated industries are at times required to record this information.
</t>
    </r>
    <r>
      <rPr>
        <b/>
        <sz val="10"/>
        <color theme="1"/>
        <rFont val="Roboto"/>
      </rPr>
      <t>Pre-meeting what is expected</t>
    </r>
    <r>
      <rPr>
        <sz val="10"/>
        <color theme="1"/>
        <rFont val="Roboto"/>
      </rPr>
      <t xml:space="preserve">: An open text description of things that attendees are expected to have done, read, or be aware of before they attend the meeting.
</t>
    </r>
    <r>
      <rPr>
        <b/>
        <sz val="10"/>
        <color theme="1"/>
        <rFont val="Roboto"/>
      </rPr>
      <t xml:space="preserve">Pre-meeting time required: </t>
    </r>
    <r>
      <rPr>
        <sz val="10"/>
        <color theme="1"/>
        <rFont val="Roboto"/>
      </rPr>
      <t xml:space="preserve">The length of time that is required to meet the pre-meeting expectation listed.
</t>
    </r>
    <r>
      <rPr>
        <b/>
        <sz val="10"/>
        <color theme="1"/>
        <rFont val="Roboto"/>
      </rPr>
      <t xml:space="preserve">Pre-meeting links: </t>
    </r>
    <r>
      <rPr>
        <sz val="10"/>
        <color theme="1"/>
        <rFont val="Roboto"/>
      </rPr>
      <t xml:space="preserve">Any links to material required to be appraised of prior to the meeting.
</t>
    </r>
    <r>
      <rPr>
        <b/>
        <sz val="10"/>
        <color theme="1"/>
        <rFont val="Roboto"/>
      </rPr>
      <t xml:space="preserve">Agenda Item #: </t>
    </r>
    <r>
      <rPr>
        <sz val="10"/>
        <color theme="1"/>
        <rFont val="Roboto"/>
      </rPr>
      <t xml:space="preserve">An automatic field that will increment by 1 each time a new agenda item is entered. You don't need to do anything on this column
</t>
    </r>
    <r>
      <rPr>
        <b/>
        <sz val="10"/>
        <color theme="1"/>
        <rFont val="Roboto"/>
      </rPr>
      <t xml:space="preserve">Agenda Item: </t>
    </r>
    <r>
      <rPr>
        <sz val="10"/>
        <color theme="1"/>
        <rFont val="Roboto"/>
      </rPr>
      <t xml:space="preserve">An open text description of each agenda item.
</t>
    </r>
    <r>
      <rPr>
        <b/>
        <sz val="10"/>
        <color theme="1"/>
        <rFont val="Roboto"/>
      </rPr>
      <t xml:space="preserve">Agenda Presenter: </t>
    </r>
    <r>
      <rPr>
        <sz val="10"/>
        <color theme="1"/>
        <rFont val="Roboto"/>
      </rPr>
      <t xml:space="preserve">The name of the person, pulled from the list of attendees, who will be leading each agenda item.
</t>
    </r>
    <r>
      <rPr>
        <b/>
        <sz val="10"/>
        <color theme="1"/>
        <rFont val="Roboto"/>
      </rPr>
      <t>Agenda allocated time:</t>
    </r>
    <r>
      <rPr>
        <sz val="10"/>
        <color theme="1"/>
        <rFont val="Roboto"/>
      </rPr>
      <t xml:space="preserve"> The amount of time allocated to each agenda item.
</t>
    </r>
    <r>
      <rPr>
        <b/>
        <sz val="10"/>
        <color theme="1"/>
        <rFont val="Roboto"/>
      </rPr>
      <t>Agenda Reference Material:</t>
    </r>
    <r>
      <rPr>
        <sz val="10"/>
        <color theme="1"/>
        <rFont val="Roboto"/>
      </rPr>
      <t xml:space="preserve"> Either a note to which articles in the pre-meeting expectations list the agenda item refers, or a link to external content to which the agenda item refers.
</t>
    </r>
    <r>
      <rPr>
        <b/>
        <sz val="10"/>
        <color theme="1"/>
        <rFont val="Roboto"/>
      </rPr>
      <t>Agenda Agreed Action:</t>
    </r>
    <r>
      <rPr>
        <sz val="10"/>
        <color theme="1"/>
        <rFont val="Roboto"/>
      </rPr>
      <t xml:space="preserve"> The actions taken against the particular agenda item.
</t>
    </r>
    <r>
      <rPr>
        <b/>
        <sz val="10"/>
        <color theme="1"/>
        <rFont val="Roboto"/>
      </rPr>
      <t>Agenda Due Date:</t>
    </r>
    <r>
      <rPr>
        <sz val="10"/>
        <color theme="1"/>
        <rFont val="Roboto"/>
      </rPr>
      <t xml:space="preserve"> The date the agreed action is required to be completed.
</t>
    </r>
    <r>
      <rPr>
        <b/>
        <sz val="10"/>
        <color theme="1"/>
        <rFont val="Roboto"/>
      </rPr>
      <t>Agenda Action Owner:</t>
    </r>
    <r>
      <rPr>
        <sz val="10"/>
        <color theme="1"/>
        <rFont val="Roboto"/>
      </rPr>
      <t xml:space="preserve"> The meeting attendee that is responsible for ensuring the agreed action is completed by the due date.
</t>
    </r>
    <r>
      <rPr>
        <b/>
        <sz val="14"/>
        <color theme="1"/>
        <rFont val="Roboto"/>
      </rPr>
      <t>How to Use</t>
    </r>
    <r>
      <rPr>
        <sz val="10"/>
        <color theme="1"/>
        <rFont val="Roboto"/>
      </rPr>
      <t xml:space="preserve">
Most of the columns are simple to fill in or choose the value from the given drop down list.
The values in the dropdown lists are expressed in column S and are available for you to change if you prefer different categorisations. 
The attendance section can be used to record attendance for the last 9 meetings. Simply copy and paste from previous meetings to keep a record over time of attendance.
Once this template is sent out as an agenda, there will be no actions recorded against the agenda. The actions are recorded against the agenda as the meeting takes place.
</t>
    </r>
    <r>
      <rPr>
        <b/>
        <sz val="14"/>
        <color theme="1"/>
        <rFont val="Roboto"/>
      </rPr>
      <t xml:space="preserve">Alerts
</t>
    </r>
    <r>
      <rPr>
        <b/>
        <sz val="10"/>
        <color theme="1"/>
        <rFont val="Arial"/>
        <family val="2"/>
      </rPr>
      <t>There are no alters on the meeting template</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</si>
</sst>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 mmmm\ yyyy"/>
    <numFmt numFmtId="165" formatCode="0.0"/>
    <numFmt numFmtId="166" formatCode="d&quot; &quot;mmm&quot; &quot;yy"/>
    <numFmt numFmtId="167" formatCode="d/m/yy"/>
    <numFmt numFmtId="168" formatCode="dd/mm/yyyy"/>
    <numFmt numFmtId="169" formatCode="d&quot;-&quot;mmm&quot;-&quot;yy"/>
  </numFmts>
  <fonts count="59" x14ac:knownFonts="1">
    <font>
      <sz val="10"/>
      <color rgb="FF000000"/>
      <name val="Arial"/>
      <scheme val="minor"/>
    </font>
    <font>
      <sz val="10"/>
      <color rgb="FFFFFFFF"/>
      <name val="Arial"/>
      <family val="2"/>
      <scheme val="minor"/>
    </font>
    <font>
      <b/>
      <sz val="30"/>
      <color rgb="FF38761D"/>
      <name val="Roboto"/>
    </font>
    <font>
      <sz val="10"/>
      <color theme="1"/>
      <name val="Arial"/>
      <family val="2"/>
      <scheme val="minor"/>
    </font>
    <font>
      <sz val="11"/>
      <color rgb="FF38761D"/>
      <name val="Roboto"/>
    </font>
    <font>
      <i/>
      <sz val="8"/>
      <color rgb="FF38761D"/>
      <name val="Roboto"/>
    </font>
    <font>
      <sz val="10"/>
      <name val="Arial"/>
      <family val="2"/>
    </font>
    <font>
      <b/>
      <sz val="8"/>
      <color rgb="FF38761D"/>
      <name val="Roboto"/>
    </font>
    <font>
      <sz val="8"/>
      <color rgb="FF38761D"/>
      <name val="Roboto"/>
    </font>
    <font>
      <b/>
      <sz val="10"/>
      <color rgb="FF666666"/>
      <name val="Roboto"/>
    </font>
    <font>
      <sz val="10"/>
      <color rgb="FF999999"/>
      <name val="Roboto"/>
    </font>
    <font>
      <b/>
      <sz val="20"/>
      <color rgb="FFFFFFFF"/>
      <name val="Roboto"/>
    </font>
    <font>
      <b/>
      <sz val="11"/>
      <color rgb="FF38761D"/>
      <name val="Roboto"/>
    </font>
    <font>
      <b/>
      <sz val="9"/>
      <color rgb="FFFFFFFF"/>
      <name val="Roboto"/>
    </font>
    <font>
      <b/>
      <sz val="10"/>
      <color rgb="FF38761D"/>
      <name val="Roboto"/>
    </font>
    <font>
      <b/>
      <sz val="9"/>
      <color rgb="FF38761D"/>
      <name val="Roboto"/>
    </font>
    <font>
      <b/>
      <sz val="9"/>
      <color rgb="FF0B5394"/>
      <name val="Roboto"/>
    </font>
    <font>
      <b/>
      <sz val="9"/>
      <color rgb="FF351C75"/>
      <name val="Roboto"/>
    </font>
    <font>
      <b/>
      <sz val="9"/>
      <color rgb="FFBF9000"/>
      <name val="Roboto"/>
    </font>
    <font>
      <sz val="10"/>
      <color theme="1"/>
      <name val="Roboto"/>
    </font>
    <font>
      <sz val="12"/>
      <color theme="1"/>
      <name val="Lato"/>
      <family val="2"/>
    </font>
    <font>
      <sz val="10"/>
      <color theme="1"/>
      <name val="Arial"/>
      <family val="2"/>
    </font>
    <font>
      <sz val="10"/>
      <color rgb="FF000000"/>
      <name val="Arial"/>
      <family val="2"/>
      <scheme val="minor"/>
    </font>
    <font>
      <sz val="10"/>
      <color rgb="FF38761D"/>
      <name val="Roboto"/>
    </font>
    <font>
      <sz val="10"/>
      <color theme="1" tint="0.499984740745262"/>
      <name val="Arial"/>
      <family val="2"/>
      <scheme val="minor"/>
    </font>
    <font>
      <sz val="9"/>
      <color theme="1" tint="0.499984740745262"/>
      <name val="Roboto"/>
    </font>
    <font>
      <u/>
      <sz val="10"/>
      <color theme="10"/>
      <name val="Arial"/>
      <scheme val="minor"/>
    </font>
    <font>
      <b/>
      <sz val="10"/>
      <color theme="1"/>
      <name val="Roboto"/>
    </font>
    <font>
      <sz val="11"/>
      <color theme="1"/>
      <name val="Roboto"/>
    </font>
    <font>
      <b/>
      <sz val="11"/>
      <color theme="1"/>
      <name val="Roboto"/>
    </font>
    <font>
      <b/>
      <sz val="14"/>
      <color theme="1"/>
      <name val="Roboto"/>
    </font>
    <font>
      <sz val="10"/>
      <color theme="1" tint="0.14999847407452621"/>
      <name val="Arial"/>
      <family val="2"/>
      <scheme val="minor"/>
    </font>
    <font>
      <b/>
      <sz val="12"/>
      <color rgb="FF38761D"/>
      <name val="Roboto"/>
    </font>
    <font>
      <sz val="10"/>
      <color rgb="FF434343"/>
      <name val="Roboto"/>
    </font>
    <font>
      <sz val="10"/>
      <color theme="0"/>
      <name val="Arial"/>
      <family val="2"/>
      <scheme val="minor"/>
    </font>
    <font>
      <sz val="10"/>
      <color theme="1" tint="0.14999847407452621"/>
      <name val="Roboto"/>
    </font>
    <font>
      <b/>
      <sz val="9"/>
      <color theme="0"/>
      <name val="Roboto"/>
    </font>
    <font>
      <b/>
      <sz val="9"/>
      <color theme="1" tint="0.499984740745262"/>
      <name val="Roboto"/>
    </font>
    <font>
      <b/>
      <sz val="16"/>
      <color theme="1" tint="0.499984740745262"/>
      <name val="Roboto"/>
    </font>
    <font>
      <b/>
      <sz val="10"/>
      <color rgb="FFC00000"/>
      <name val="Arial"/>
      <family val="2"/>
      <scheme val="minor"/>
    </font>
    <font>
      <b/>
      <sz val="10"/>
      <color rgb="FFC00000"/>
      <name val="Roboto"/>
    </font>
    <font>
      <b/>
      <sz val="8"/>
      <color rgb="FFC00000"/>
      <name val="Roboto"/>
    </font>
    <font>
      <sz val="10"/>
      <color rgb="FF0B5394"/>
      <name val="Roboto"/>
    </font>
    <font>
      <sz val="10"/>
      <color rgb="FF351C75"/>
      <name val="Arial"/>
      <family val="2"/>
      <scheme val="minor"/>
    </font>
    <font>
      <sz val="10"/>
      <color rgb="FF351C75"/>
      <name val="Roboto"/>
    </font>
    <font>
      <sz val="10"/>
      <color rgb="FF38761D"/>
      <name val="Arial"/>
      <family val="2"/>
      <scheme val="minor"/>
    </font>
    <font>
      <b/>
      <sz val="10"/>
      <color theme="1"/>
      <name val="Arial"/>
      <family val="2"/>
    </font>
    <font>
      <b/>
      <sz val="8"/>
      <color theme="1"/>
      <name val="Roboto"/>
    </font>
    <font>
      <sz val="8"/>
      <color theme="1"/>
      <name val="Roboto"/>
    </font>
    <font>
      <b/>
      <sz val="12"/>
      <color rgb="FFFFFFFF"/>
      <name val="Roboto"/>
    </font>
    <font>
      <sz val="10"/>
      <color rgb="FF666666"/>
      <name val="Roboto"/>
    </font>
    <font>
      <b/>
      <sz val="12"/>
      <color rgb="FF999999"/>
      <name val="Roboto"/>
    </font>
    <font>
      <sz val="10"/>
      <color theme="7" tint="-0.249977111117893"/>
      <name val="Arial"/>
      <family val="2"/>
      <scheme val="minor"/>
    </font>
    <font>
      <b/>
      <sz val="9"/>
      <color theme="4" tint="-0.249977111117893"/>
      <name val="Roboto"/>
    </font>
    <font>
      <b/>
      <sz val="9"/>
      <color theme="6" tint="-0.249977111117893"/>
      <name val="Roboto"/>
    </font>
    <font>
      <sz val="10"/>
      <color rgb="FF000000"/>
      <name val="Arial"/>
      <scheme val="minor"/>
    </font>
    <font>
      <sz val="10"/>
      <color rgb="FFFF0000"/>
      <name val="Arial"/>
      <family val="2"/>
      <scheme val="minor"/>
    </font>
    <font>
      <sz val="10"/>
      <color rgb="FF002060"/>
      <name val="Arial"/>
      <family val="2"/>
      <scheme val="minor"/>
    </font>
    <font>
      <sz val="10"/>
      <color rgb="FF002060"/>
      <name val="Roboto"/>
    </font>
  </fonts>
  <fills count="5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rgb="FF38761D"/>
        <bgColor rgb="FF38761D"/>
      </patternFill>
    </fill>
    <fill>
      <patternFill patternType="solid">
        <fgColor rgb="FF0B5394"/>
        <bgColor rgb="FF0B5394"/>
      </patternFill>
    </fill>
    <fill>
      <patternFill patternType="solid">
        <fgColor rgb="FF351C75"/>
        <bgColor rgb="FF351C75"/>
      </patternFill>
    </fill>
    <fill>
      <patternFill patternType="solid">
        <fgColor rgb="FFBF9000"/>
        <bgColor rgb="FFBF9000"/>
      </patternFill>
    </fill>
    <fill>
      <patternFill patternType="solid">
        <fgColor theme="0"/>
        <bgColor rgb="FF38761D"/>
      </patternFill>
    </fill>
    <fill>
      <patternFill patternType="solid">
        <fgColor theme="0"/>
        <bgColor rgb="FF351C75"/>
      </patternFill>
    </fill>
    <fill>
      <patternFill patternType="solid">
        <fgColor theme="0"/>
        <bgColor rgb="FF0B5394"/>
      </patternFill>
    </fill>
    <fill>
      <patternFill patternType="solid">
        <fgColor theme="0"/>
        <bgColor rgb="FFEFEFEF"/>
      </patternFill>
    </fill>
    <fill>
      <patternFill patternType="solid">
        <fgColor theme="7" tint="-0.499984740745262"/>
        <bgColor rgb="FF38761D"/>
      </patternFill>
    </fill>
    <fill>
      <patternFill patternType="solid">
        <fgColor theme="7" tint="-0.499984740745262"/>
        <bgColor indexed="64"/>
      </patternFill>
    </fill>
    <fill>
      <patternFill patternType="solid">
        <fgColor theme="0"/>
        <bgColor indexed="64"/>
      </patternFill>
    </fill>
    <fill>
      <patternFill patternType="solid">
        <fgColor theme="2" tint="-4.9989318521683403E-2"/>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0"/>
        <bgColor rgb="FFFFFFFF"/>
      </patternFill>
    </fill>
    <fill>
      <patternFill patternType="solid">
        <fgColor rgb="FFEFFFF3"/>
        <bgColor theme="0"/>
      </patternFill>
    </fill>
    <fill>
      <patternFill patternType="solid">
        <fgColor rgb="FFEFFFF3"/>
        <bgColor rgb="FFFFFFFF"/>
      </patternFill>
    </fill>
    <fill>
      <patternFill patternType="solid">
        <fgColor rgb="FFEFFFF3"/>
        <bgColor rgb="FFEFEFEF"/>
      </patternFill>
    </fill>
    <fill>
      <patternFill patternType="solid">
        <fgColor rgb="FFEFFFF3"/>
        <bgColor rgb="FF38761D"/>
      </patternFill>
    </fill>
    <fill>
      <patternFill patternType="solid">
        <fgColor rgb="FFEFFFF3"/>
        <bgColor indexed="64"/>
      </patternFill>
    </fill>
    <fill>
      <patternFill patternType="solid">
        <fgColor rgb="FFEFFFF3"/>
        <bgColor rgb="FF0B5394"/>
      </patternFill>
    </fill>
    <fill>
      <patternFill patternType="solid">
        <fgColor rgb="FFEFFFF3"/>
        <bgColor rgb="FF351C75"/>
      </patternFill>
    </fill>
    <fill>
      <patternFill patternType="solid">
        <fgColor rgb="FFFFF3F3"/>
        <bgColor theme="0"/>
      </patternFill>
    </fill>
    <fill>
      <patternFill patternType="solid">
        <fgColor theme="2" tint="-4.9989318521683403E-2"/>
        <bgColor theme="0"/>
      </patternFill>
    </fill>
    <fill>
      <patternFill patternType="solid">
        <fgColor theme="0" tint="-4.9989318521683403E-2"/>
        <bgColor theme="0"/>
      </patternFill>
    </fill>
    <fill>
      <patternFill patternType="solid">
        <fgColor theme="5" tint="-0.499984740745262"/>
        <bgColor rgb="FF38761D"/>
      </patternFill>
    </fill>
    <fill>
      <patternFill patternType="solid">
        <fgColor rgb="FFFFF3F3"/>
        <bgColor rgb="FF38761D"/>
      </patternFill>
    </fill>
    <fill>
      <patternFill patternType="solid">
        <fgColor rgb="FFFFF3F3"/>
        <bgColor indexed="64"/>
      </patternFill>
    </fill>
    <fill>
      <patternFill patternType="solid">
        <fgColor rgb="FFFFF3F3"/>
        <bgColor rgb="FFFFFFFF"/>
      </patternFill>
    </fill>
    <fill>
      <patternFill patternType="solid">
        <fgColor rgb="FFFFF3F3"/>
        <bgColor rgb="FFEFEFEF"/>
      </patternFill>
    </fill>
    <fill>
      <patternFill patternType="solid">
        <fgColor rgb="FFFFF3F3"/>
        <bgColor rgb="FF351C75"/>
      </patternFill>
    </fill>
    <fill>
      <patternFill patternType="solid">
        <fgColor rgb="FFFFF3F3"/>
        <bgColor rgb="FF0B5394"/>
      </patternFill>
    </fill>
    <fill>
      <patternFill patternType="solid">
        <fgColor rgb="FFF3F5FF"/>
        <bgColor theme="0"/>
      </patternFill>
    </fill>
    <fill>
      <patternFill patternType="solid">
        <fgColor rgb="FFF3F5FF"/>
        <bgColor rgb="FF38761D"/>
      </patternFill>
    </fill>
    <fill>
      <patternFill patternType="solid">
        <fgColor rgb="FFF3F5FF"/>
        <bgColor indexed="64"/>
      </patternFill>
    </fill>
    <fill>
      <patternFill patternType="solid">
        <fgColor rgb="FFF3F5FF"/>
        <bgColor rgb="FFFFFFFF"/>
      </patternFill>
    </fill>
    <fill>
      <patternFill patternType="solid">
        <fgColor rgb="FFF3F5FF"/>
        <bgColor rgb="FF351C75"/>
      </patternFill>
    </fill>
    <fill>
      <patternFill patternType="solid">
        <fgColor rgb="FFF3F5FF"/>
        <bgColor rgb="FF0B5394"/>
      </patternFill>
    </fill>
    <fill>
      <patternFill patternType="solid">
        <fgColor rgb="FFF3F5FF"/>
        <bgColor rgb="FFEFEFEF"/>
      </patternFill>
    </fill>
    <fill>
      <patternFill patternType="solid">
        <fgColor theme="4" tint="-0.499984740745262"/>
        <bgColor rgb="FF38761D"/>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F4CCCC"/>
        <bgColor rgb="FFF4CCCC"/>
      </patternFill>
    </fill>
    <fill>
      <patternFill patternType="solid">
        <fgColor rgb="FFE6B8AF"/>
        <bgColor rgb="FFE6B8AF"/>
      </patternFill>
    </fill>
    <fill>
      <patternFill patternType="solid">
        <fgColor rgb="FFFFFFFF"/>
        <bgColor indexed="64"/>
      </patternFill>
    </fill>
    <fill>
      <patternFill patternType="solid">
        <fgColor rgb="FFEFEFEF"/>
        <bgColor indexed="64"/>
      </patternFill>
    </fill>
    <fill>
      <patternFill patternType="solid">
        <fgColor rgb="FF38761D"/>
        <bgColor indexed="64"/>
      </patternFill>
    </fill>
    <fill>
      <patternFill patternType="solid">
        <fgColor rgb="FF0B5394"/>
        <bgColor indexed="64"/>
      </patternFill>
    </fill>
    <fill>
      <patternFill patternType="solid">
        <fgColor rgb="FF351C75"/>
        <bgColor indexed="64"/>
      </patternFill>
    </fill>
    <fill>
      <patternFill patternType="solid">
        <fgColor rgb="FFBF9000"/>
        <bgColor indexed="64"/>
      </patternFill>
    </fill>
    <fill>
      <patternFill patternType="solid">
        <fgColor rgb="FF002060"/>
        <bgColor rgb="FF351C75"/>
      </patternFill>
    </fill>
    <fill>
      <patternFill patternType="solid">
        <fgColor rgb="FF002060"/>
        <bgColor rgb="FF38761D"/>
      </patternFill>
    </fill>
  </fills>
  <borders count="15">
    <border>
      <left/>
      <right/>
      <top/>
      <bottom/>
      <diagonal/>
    </border>
    <border>
      <left/>
      <right/>
      <top/>
      <bottom style="thick">
        <color rgb="FF38761D"/>
      </bottom>
      <diagonal/>
    </border>
    <border>
      <left/>
      <right/>
      <top/>
      <bottom style="hair">
        <color rgb="FF999999"/>
      </bottom>
      <diagonal/>
    </border>
    <border>
      <left/>
      <right/>
      <top/>
      <bottom style="thin">
        <color rgb="FF999999"/>
      </bottom>
      <diagonal/>
    </border>
    <border>
      <left/>
      <right/>
      <top/>
      <bottom style="thin">
        <color indexed="64"/>
      </bottom>
      <diagonal/>
    </border>
    <border>
      <left/>
      <right/>
      <top style="thin">
        <color indexed="64"/>
      </top>
      <bottom/>
      <diagonal/>
    </border>
    <border>
      <left/>
      <right/>
      <top style="hair">
        <color rgb="FF999999"/>
      </top>
      <bottom/>
      <diagonal/>
    </border>
    <border>
      <left/>
      <right/>
      <top style="hair">
        <color rgb="FF999999"/>
      </top>
      <bottom style="hair">
        <color rgb="FF999999"/>
      </bottom>
      <diagonal/>
    </border>
    <border>
      <left/>
      <right/>
      <top/>
      <bottom style="hair">
        <color indexed="64"/>
      </bottom>
      <diagonal/>
    </border>
    <border>
      <left/>
      <right/>
      <top/>
      <bottom style="thick">
        <color rgb="FFFFFFFF"/>
      </bottom>
      <diagonal/>
    </border>
    <border>
      <left/>
      <right/>
      <top/>
      <bottom style="medium">
        <color rgb="FF999999"/>
      </bottom>
      <diagonal/>
    </border>
    <border>
      <left/>
      <right style="thick">
        <color rgb="FFFFFFFF"/>
      </right>
      <top/>
      <bottom/>
      <diagonal/>
    </border>
    <border>
      <left/>
      <right style="thick">
        <color rgb="FFFFFFFF"/>
      </right>
      <top/>
      <bottom style="thick">
        <color rgb="FFFFFFFF"/>
      </bottom>
      <diagonal/>
    </border>
    <border>
      <left/>
      <right/>
      <top style="medium">
        <color rgb="FF999999"/>
      </top>
      <bottom style="medium">
        <color rgb="FF999999"/>
      </bottom>
      <diagonal/>
    </border>
    <border>
      <left/>
      <right/>
      <top style="thick">
        <color rgb="FF38761D"/>
      </top>
      <bottom/>
      <diagonal/>
    </border>
  </borders>
  <cellStyleXfs count="4">
    <xf numFmtId="0" fontId="0" fillId="0" borderId="0"/>
    <xf numFmtId="0" fontId="22" fillId="0" borderId="0"/>
    <xf numFmtId="0" fontId="26" fillId="0" borderId="0" applyNumberFormat="0" applyFill="0" applyBorder="0" applyAlignment="0" applyProtection="0"/>
    <xf numFmtId="9" fontId="55" fillId="0" borderId="0" applyFont="0" applyFill="0" applyBorder="0" applyAlignment="0" applyProtection="0"/>
  </cellStyleXfs>
  <cellXfs count="354">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applyAlignment="1">
      <alignment wrapText="1"/>
    </xf>
    <xf numFmtId="0" fontId="4" fillId="2" borderId="0" xfId="0" applyFont="1" applyFill="1" applyAlignment="1">
      <alignment horizontal="center" wrapText="1"/>
    </xf>
    <xf numFmtId="0" fontId="3" fillId="3" borderId="0" xfId="0" applyFont="1" applyFill="1" applyAlignment="1">
      <alignment horizontal="center"/>
    </xf>
    <xf numFmtId="0" fontId="3" fillId="3" borderId="0" xfId="0" applyFont="1" applyFill="1" applyAlignment="1">
      <alignment horizontal="center" vertical="center"/>
    </xf>
    <xf numFmtId="0" fontId="1" fillId="3" borderId="0" xfId="0" applyFont="1" applyFill="1" applyAlignment="1">
      <alignment horizontal="center" vertical="center"/>
    </xf>
    <xf numFmtId="0" fontId="3" fillId="4" borderId="0" xfId="0" applyFont="1" applyFill="1"/>
    <xf numFmtId="0" fontId="5" fillId="4" borderId="0" xfId="0" applyFont="1" applyFill="1" applyAlignment="1">
      <alignment vertical="center"/>
    </xf>
    <xf numFmtId="0" fontId="2" fillId="2" borderId="1" xfId="0" applyFont="1" applyFill="1" applyBorder="1"/>
    <xf numFmtId="0" fontId="3" fillId="2" borderId="1" xfId="0" applyFont="1" applyFill="1" applyBorder="1"/>
    <xf numFmtId="0" fontId="4" fillId="2" borderId="1" xfId="0" applyFont="1" applyFill="1" applyBorder="1" applyAlignment="1">
      <alignment wrapText="1"/>
    </xf>
    <xf numFmtId="0" fontId="7" fillId="4" borderId="0" xfId="0" applyFont="1" applyFill="1" applyAlignment="1">
      <alignment vertical="center"/>
    </xf>
    <xf numFmtId="0" fontId="3" fillId="2" borderId="0" xfId="0" applyFont="1" applyFill="1" applyAlignment="1">
      <alignment horizontal="center"/>
    </xf>
    <xf numFmtId="0" fontId="8" fillId="4" borderId="2" xfId="0" applyFont="1" applyFill="1" applyBorder="1" applyAlignment="1">
      <alignment vertical="center"/>
    </xf>
    <xf numFmtId="0" fontId="8" fillId="4" borderId="2" xfId="0" applyFont="1" applyFill="1" applyBorder="1" applyAlignment="1">
      <alignment horizontal="left" vertical="center"/>
    </xf>
    <xf numFmtId="0" fontId="3" fillId="2" borderId="0" xfId="0" applyFont="1" applyFill="1" applyAlignment="1">
      <alignment vertical="center"/>
    </xf>
    <xf numFmtId="0" fontId="9" fillId="2" borderId="3" xfId="0" applyFont="1" applyFill="1" applyBorder="1" applyAlignment="1">
      <alignment vertical="center"/>
    </xf>
    <xf numFmtId="0" fontId="3" fillId="2" borderId="3" xfId="0" applyFont="1" applyFill="1" applyBorder="1" applyAlignment="1">
      <alignment vertical="center"/>
    </xf>
    <xf numFmtId="0" fontId="10" fillId="2" borderId="3" xfId="0" applyFont="1" applyFill="1" applyBorder="1" applyAlignment="1">
      <alignment vertical="center"/>
    </xf>
    <xf numFmtId="0" fontId="3" fillId="4" borderId="0" xfId="0" applyFont="1" applyFill="1" applyAlignment="1">
      <alignment vertical="center"/>
    </xf>
    <xf numFmtId="0" fontId="14" fillId="4" borderId="0" xfId="0" applyFont="1" applyFill="1" applyAlignment="1">
      <alignment vertical="center"/>
    </xf>
    <xf numFmtId="0" fontId="14" fillId="2" borderId="0" xfId="0" applyFont="1" applyFill="1" applyAlignment="1">
      <alignment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19" fillId="0" borderId="0" xfId="0" applyFont="1"/>
    <xf numFmtId="0" fontId="19" fillId="0" borderId="0" xfId="0" applyFont="1" applyAlignment="1">
      <alignment horizontal="center"/>
    </xf>
    <xf numFmtId="0" fontId="19" fillId="4" borderId="0" xfId="0" applyFont="1" applyFill="1"/>
    <xf numFmtId="0" fontId="3" fillId="0" borderId="0" xfId="0" applyFont="1" applyAlignment="1">
      <alignment horizontal="center"/>
    </xf>
    <xf numFmtId="9" fontId="3" fillId="0" borderId="0" xfId="0" applyNumberFormat="1" applyFont="1" applyAlignment="1">
      <alignment horizontal="center"/>
    </xf>
    <xf numFmtId="0" fontId="20" fillId="0" borderId="0" xfId="0" applyFont="1" applyAlignment="1">
      <alignment wrapText="1"/>
    </xf>
    <xf numFmtId="0" fontId="10" fillId="2" borderId="3" xfId="0" applyFont="1" applyFill="1" applyBorder="1" applyAlignment="1">
      <alignment horizontal="left" vertical="center"/>
    </xf>
    <xf numFmtId="164" fontId="10" fillId="2" borderId="3" xfId="0" applyNumberFormat="1" applyFont="1" applyFill="1" applyBorder="1" applyAlignment="1">
      <alignment horizontal="left" vertical="center"/>
    </xf>
    <xf numFmtId="0" fontId="1" fillId="2" borderId="0" xfId="1" applyFont="1" applyFill="1"/>
    <xf numFmtId="0" fontId="3" fillId="2" borderId="0" xfId="1" applyFont="1" applyFill="1"/>
    <xf numFmtId="0" fontId="3" fillId="3" borderId="0" xfId="1" applyFont="1" applyFill="1"/>
    <xf numFmtId="0" fontId="22" fillId="0" borderId="0" xfId="1"/>
    <xf numFmtId="0" fontId="2" fillId="2" borderId="1" xfId="1" applyFont="1" applyFill="1" applyBorder="1"/>
    <xf numFmtId="0" fontId="3" fillId="2" borderId="1" xfId="1" applyFont="1" applyFill="1" applyBorder="1"/>
    <xf numFmtId="0" fontId="13" fillId="9" borderId="0" xfId="1" applyFont="1" applyFill="1" applyAlignment="1">
      <alignment horizontal="center" vertical="center"/>
    </xf>
    <xf numFmtId="0" fontId="13" fillId="10" borderId="0" xfId="1" applyFont="1" applyFill="1" applyAlignment="1">
      <alignment horizontal="center" vertical="center"/>
    </xf>
    <xf numFmtId="0" fontId="14" fillId="3" borderId="0" xfId="1" applyFont="1" applyFill="1" applyAlignment="1">
      <alignment vertical="center"/>
    </xf>
    <xf numFmtId="0" fontId="14" fillId="2" borderId="0" xfId="1" applyFont="1" applyFill="1" applyAlignment="1">
      <alignment vertical="center"/>
    </xf>
    <xf numFmtId="0" fontId="15" fillId="4" borderId="0" xfId="1" applyFont="1" applyFill="1" applyAlignment="1">
      <alignment horizontal="center" vertical="center"/>
    </xf>
    <xf numFmtId="165" fontId="20" fillId="0" borderId="0" xfId="0" applyNumberFormat="1" applyFont="1" applyAlignment="1">
      <alignment horizontal="center"/>
    </xf>
    <xf numFmtId="0" fontId="20" fillId="0" borderId="0" xfId="0" applyFont="1" applyAlignment="1">
      <alignment horizontal="left"/>
    </xf>
    <xf numFmtId="15" fontId="20" fillId="0" borderId="0" xfId="0" applyNumberFormat="1" applyFont="1" applyAlignment="1">
      <alignment horizontal="center"/>
    </xf>
    <xf numFmtId="165" fontId="20" fillId="0" borderId="0" xfId="0" applyNumberFormat="1" applyFont="1" applyAlignment="1">
      <alignment horizontal="center" vertical="top"/>
    </xf>
    <xf numFmtId="15" fontId="20" fillId="0" borderId="0" xfId="0" applyNumberFormat="1" applyFont="1" applyAlignment="1">
      <alignment horizontal="center" vertical="top"/>
    </xf>
    <xf numFmtId="0" fontId="19" fillId="0" borderId="0" xfId="0" applyFont="1" applyAlignment="1">
      <alignment horizontal="center" vertical="center"/>
    </xf>
    <xf numFmtId="0" fontId="19" fillId="0" borderId="0" xfId="0" applyFont="1" applyAlignment="1">
      <alignment vertical="center"/>
    </xf>
    <xf numFmtId="0" fontId="19" fillId="3" borderId="0" xfId="0" applyFont="1" applyFill="1" applyAlignment="1">
      <alignment horizontal="center" vertical="center"/>
    </xf>
    <xf numFmtId="9" fontId="19" fillId="0" borderId="0" xfId="0" applyNumberFormat="1" applyFont="1" applyAlignment="1">
      <alignment horizontal="center" vertical="center"/>
    </xf>
    <xf numFmtId="0" fontId="3" fillId="4" borderId="0" xfId="1" applyFont="1" applyFill="1"/>
    <xf numFmtId="0" fontId="5" fillId="4" borderId="0" xfId="1" applyFont="1" applyFill="1" applyAlignment="1">
      <alignment vertical="center"/>
    </xf>
    <xf numFmtId="0" fontId="7" fillId="4" borderId="0" xfId="1" applyFont="1" applyFill="1" applyAlignment="1">
      <alignment vertical="center"/>
    </xf>
    <xf numFmtId="0" fontId="8" fillId="4" borderId="2" xfId="1" applyFont="1" applyFill="1" applyBorder="1" applyAlignment="1">
      <alignment vertical="center"/>
    </xf>
    <xf numFmtId="0" fontId="3" fillId="2" borderId="0" xfId="1" applyFont="1" applyFill="1" applyAlignment="1">
      <alignment vertical="center"/>
    </xf>
    <xf numFmtId="0" fontId="9" fillId="2" borderId="3" xfId="1" applyFont="1" applyFill="1" applyBorder="1" applyAlignment="1">
      <alignment vertical="center"/>
    </xf>
    <xf numFmtId="0" fontId="3" fillId="2" borderId="3" xfId="1" applyFont="1" applyFill="1" applyBorder="1" applyAlignment="1">
      <alignment vertical="center"/>
    </xf>
    <xf numFmtId="0" fontId="10" fillId="3" borderId="3" xfId="1" applyFont="1" applyFill="1" applyBorder="1"/>
    <xf numFmtId="0" fontId="31" fillId="0" borderId="0" xfId="1" applyFont="1"/>
    <xf numFmtId="0" fontId="3" fillId="3" borderId="0" xfId="1" applyFont="1" applyFill="1" applyAlignment="1">
      <alignment vertical="center"/>
    </xf>
    <xf numFmtId="0" fontId="3" fillId="4" borderId="0" xfId="1" applyFont="1" applyFill="1" applyAlignment="1">
      <alignment vertical="center"/>
    </xf>
    <xf numFmtId="0" fontId="13" fillId="13" borderId="0" xfId="1" applyFont="1" applyFill="1" applyAlignment="1">
      <alignment horizontal="center" vertical="center"/>
    </xf>
    <xf numFmtId="0" fontId="13" fillId="7" borderId="0" xfId="1" applyFont="1" applyFill="1" applyAlignment="1">
      <alignment horizontal="center" vertical="center"/>
    </xf>
    <xf numFmtId="0" fontId="13" fillId="8" borderId="0" xfId="1" applyFont="1" applyFill="1" applyAlignment="1">
      <alignment horizontal="center" vertical="center"/>
    </xf>
    <xf numFmtId="0" fontId="14" fillId="4" borderId="0" xfId="1" applyFont="1" applyFill="1" applyAlignment="1">
      <alignment vertical="center"/>
    </xf>
    <xf numFmtId="0" fontId="17" fillId="4" borderId="0" xfId="1" applyFont="1" applyFill="1" applyAlignment="1">
      <alignment horizontal="center" vertical="center"/>
    </xf>
    <xf numFmtId="0" fontId="16" fillId="4" borderId="0" xfId="1" applyFont="1" applyFill="1" applyAlignment="1">
      <alignment horizontal="center" vertical="center"/>
    </xf>
    <xf numFmtId="0" fontId="18" fillId="4" borderId="0" xfId="1" applyFont="1" applyFill="1" applyAlignment="1">
      <alignment horizontal="center" vertical="center"/>
    </xf>
    <xf numFmtId="0" fontId="1" fillId="2" borderId="0" xfId="1" applyFont="1" applyFill="1" applyAlignment="1">
      <alignment vertical="center"/>
    </xf>
    <xf numFmtId="0" fontId="33" fillId="0" borderId="0" xfId="1" applyFont="1" applyAlignment="1">
      <alignment horizontal="center" vertical="center" wrapText="1"/>
    </xf>
    <xf numFmtId="166" fontId="33" fillId="0" borderId="0" xfId="1" applyNumberFormat="1" applyFont="1" applyAlignment="1">
      <alignment horizontal="center" vertical="center" wrapText="1"/>
    </xf>
    <xf numFmtId="166" fontId="33" fillId="0" borderId="0" xfId="1" applyNumberFormat="1" applyFont="1" applyAlignment="1">
      <alignment horizontal="left" vertical="center" wrapText="1"/>
    </xf>
    <xf numFmtId="0" fontId="33" fillId="0" borderId="0" xfId="1" applyFont="1" applyAlignment="1">
      <alignment horizontal="left" vertical="center" wrapText="1"/>
    </xf>
    <xf numFmtId="0" fontId="34" fillId="2" borderId="0" xfId="1" applyFont="1" applyFill="1" applyAlignment="1">
      <alignment vertical="center"/>
    </xf>
    <xf numFmtId="0" fontId="35" fillId="0" borderId="0" xfId="1" applyFont="1" applyAlignment="1">
      <alignment horizontal="center" vertical="center" wrapText="1"/>
    </xf>
    <xf numFmtId="0" fontId="31" fillId="2" borderId="0" xfId="1" applyFont="1" applyFill="1" applyAlignment="1">
      <alignment vertical="center" wrapText="1"/>
    </xf>
    <xf numFmtId="0" fontId="35" fillId="0" borderId="0" xfId="1" applyFont="1" applyAlignment="1">
      <alignment horizontal="left" vertical="center" wrapText="1"/>
    </xf>
    <xf numFmtId="167" fontId="31" fillId="0" borderId="0" xfId="1" applyNumberFormat="1" applyFont="1" applyAlignment="1">
      <alignment vertical="center"/>
    </xf>
    <xf numFmtId="0" fontId="31" fillId="0" borderId="0" xfId="1" applyFont="1" applyAlignment="1">
      <alignment horizontal="center"/>
    </xf>
    <xf numFmtId="0" fontId="31" fillId="0" borderId="0" xfId="1" applyFont="1" applyAlignment="1">
      <alignment wrapText="1"/>
    </xf>
    <xf numFmtId="167" fontId="35" fillId="0" borderId="0" xfId="1" applyNumberFormat="1" applyFont="1" applyAlignment="1">
      <alignment horizontal="center" vertical="center" wrapText="1"/>
    </xf>
    <xf numFmtId="0" fontId="22" fillId="15" borderId="0" xfId="1" applyFill="1"/>
    <xf numFmtId="0" fontId="28" fillId="12" borderId="0" xfId="0" applyFont="1" applyFill="1" applyAlignment="1">
      <alignment vertical="top"/>
    </xf>
    <xf numFmtId="0" fontId="3" fillId="12" borderId="0" xfId="1" applyFont="1" applyFill="1"/>
    <xf numFmtId="0" fontId="3" fillId="16" borderId="0" xfId="1" applyFont="1" applyFill="1"/>
    <xf numFmtId="0" fontId="3" fillId="17" borderId="0" xfId="1" applyFont="1" applyFill="1"/>
    <xf numFmtId="0" fontId="22" fillId="18" borderId="0" xfId="1" applyFill="1"/>
    <xf numFmtId="0" fontId="22" fillId="19" borderId="0" xfId="1" applyFill="1"/>
    <xf numFmtId="0" fontId="7" fillId="17" borderId="0" xfId="1" applyFont="1" applyFill="1" applyAlignment="1">
      <alignment vertical="center"/>
    </xf>
    <xf numFmtId="0" fontId="8" fillId="12" borderId="0" xfId="1" applyFont="1" applyFill="1" applyAlignment="1">
      <alignment vertical="center"/>
    </xf>
    <xf numFmtId="0" fontId="8" fillId="17" borderId="2" xfId="1" applyFont="1" applyFill="1" applyBorder="1" applyAlignment="1">
      <alignment vertical="center"/>
    </xf>
    <xf numFmtId="0" fontId="10" fillId="2" borderId="0" xfId="1" applyFont="1" applyFill="1" applyAlignment="1">
      <alignment horizontal="center" vertical="center" wrapText="1"/>
    </xf>
    <xf numFmtId="0" fontId="9" fillId="2" borderId="0" xfId="1" applyFont="1" applyFill="1" applyAlignment="1">
      <alignment vertical="center"/>
    </xf>
    <xf numFmtId="0" fontId="10" fillId="2" borderId="0" xfId="1" applyFont="1" applyFill="1" applyAlignment="1">
      <alignment vertical="center"/>
    </xf>
    <xf numFmtId="0" fontId="3" fillId="16" borderId="0" xfId="1" applyFont="1" applyFill="1" applyAlignment="1">
      <alignment vertical="center"/>
    </xf>
    <xf numFmtId="0" fontId="8" fillId="17" borderId="0" xfId="1" applyFont="1" applyFill="1" applyAlignment="1">
      <alignment vertical="center"/>
    </xf>
    <xf numFmtId="0" fontId="3" fillId="20" borderId="0" xfId="1" applyFont="1" applyFill="1"/>
    <xf numFmtId="0" fontId="3" fillId="21" borderId="0" xfId="1" applyFont="1" applyFill="1"/>
    <xf numFmtId="0" fontId="3" fillId="22" borderId="0" xfId="1" applyFont="1" applyFill="1"/>
    <xf numFmtId="0" fontId="3" fillId="23" borderId="0" xfId="1" applyFont="1" applyFill="1"/>
    <xf numFmtId="0" fontId="8" fillId="23" borderId="0" xfId="1" applyFont="1" applyFill="1" applyAlignment="1">
      <alignment vertical="center"/>
    </xf>
    <xf numFmtId="0" fontId="13" fillId="24" borderId="0" xfId="1" applyFont="1" applyFill="1" applyAlignment="1">
      <alignment horizontal="center" vertical="center" textRotation="90"/>
    </xf>
    <xf numFmtId="0" fontId="25" fillId="24" borderId="0" xfId="1" applyFont="1" applyFill="1" applyAlignment="1">
      <alignment horizontal="center" vertical="center"/>
    </xf>
    <xf numFmtId="0" fontId="14" fillId="16" borderId="0" xfId="1" applyFont="1" applyFill="1" applyAlignment="1">
      <alignment vertical="center"/>
    </xf>
    <xf numFmtId="0" fontId="13" fillId="24" borderId="0" xfId="1" applyFont="1" applyFill="1" applyAlignment="1">
      <alignment horizontal="center" vertical="center"/>
    </xf>
    <xf numFmtId="0" fontId="22" fillId="25" borderId="0" xfId="1" applyFill="1"/>
    <xf numFmtId="0" fontId="13" fillId="22" borderId="0" xfId="1" applyFont="1" applyFill="1" applyAlignment="1">
      <alignment horizontal="center" vertical="center"/>
    </xf>
    <xf numFmtId="0" fontId="13" fillId="26" borderId="0" xfId="1" applyFont="1" applyFill="1" applyAlignment="1">
      <alignment horizontal="center" vertical="center"/>
    </xf>
    <xf numFmtId="0" fontId="37" fillId="26" borderId="0" xfId="1" applyFont="1" applyFill="1" applyAlignment="1">
      <alignment horizontal="left" vertical="center"/>
    </xf>
    <xf numFmtId="0" fontId="24" fillId="25" borderId="0" xfId="1" applyFont="1" applyFill="1" applyAlignment="1">
      <alignment horizontal="left"/>
    </xf>
    <xf numFmtId="0" fontId="39" fillId="25" borderId="0" xfId="1" applyFont="1" applyFill="1" applyAlignment="1">
      <alignment vertical="top"/>
    </xf>
    <xf numFmtId="0" fontId="40" fillId="22" borderId="0" xfId="1" applyFont="1" applyFill="1" applyAlignment="1">
      <alignment vertical="center"/>
    </xf>
    <xf numFmtId="0" fontId="40" fillId="23" borderId="0" xfId="1" applyFont="1" applyFill="1" applyAlignment="1">
      <alignment vertical="center"/>
    </xf>
    <xf numFmtId="0" fontId="41" fillId="23" borderId="0" xfId="1" applyFont="1" applyFill="1" applyAlignment="1">
      <alignment vertical="center"/>
    </xf>
    <xf numFmtId="0" fontId="39" fillId="25" borderId="0" xfId="1" applyFont="1" applyFill="1"/>
    <xf numFmtId="0" fontId="14" fillId="22" borderId="0" xfId="1" applyFont="1" applyFill="1" applyAlignment="1">
      <alignment vertical="center"/>
    </xf>
    <xf numFmtId="0" fontId="14" fillId="23" borderId="0" xfId="1" applyFont="1" applyFill="1" applyAlignment="1">
      <alignment vertical="center"/>
    </xf>
    <xf numFmtId="0" fontId="24" fillId="25" borderId="0" xfId="1" applyFont="1" applyFill="1" applyAlignment="1">
      <alignment horizontal="center" vertical="center" wrapText="1"/>
    </xf>
    <xf numFmtId="0" fontId="13" fillId="27" borderId="0" xfId="1" applyFont="1" applyFill="1" applyAlignment="1">
      <alignment horizontal="center" vertical="center"/>
    </xf>
    <xf numFmtId="0" fontId="13" fillId="9" borderId="0" xfId="1" applyFont="1" applyFill="1" applyAlignment="1">
      <alignment horizontal="center" vertical="center" textRotation="90"/>
    </xf>
    <xf numFmtId="0" fontId="24" fillId="15" borderId="0" xfId="1" applyFont="1" applyFill="1" applyAlignment="1">
      <alignment horizontal="center" vertical="center" wrapText="1"/>
    </xf>
    <xf numFmtId="0" fontId="13" fillId="20" borderId="0" xfId="1" applyFont="1" applyFill="1" applyAlignment="1">
      <alignment horizontal="center" vertical="center"/>
    </xf>
    <xf numFmtId="0" fontId="37" fillId="11" borderId="0" xfId="1" applyFont="1" applyFill="1" applyAlignment="1">
      <alignment horizontal="left" vertical="center"/>
    </xf>
    <xf numFmtId="0" fontId="24" fillId="15" borderId="0" xfId="1" applyFont="1" applyFill="1" applyAlignment="1">
      <alignment horizontal="left"/>
    </xf>
    <xf numFmtId="0" fontId="14" fillId="20" borderId="0" xfId="1" applyFont="1" applyFill="1" applyAlignment="1">
      <alignment vertical="center"/>
    </xf>
    <xf numFmtId="0" fontId="14" fillId="12" borderId="0" xfId="1" applyFont="1" applyFill="1" applyAlignment="1">
      <alignment vertical="center"/>
    </xf>
    <xf numFmtId="0" fontId="3" fillId="28" borderId="0" xfId="1" applyFont="1" applyFill="1"/>
    <xf numFmtId="0" fontId="3" fillId="29" borderId="0" xfId="1" applyFont="1" applyFill="1"/>
    <xf numFmtId="0" fontId="3" fillId="30" borderId="0" xfId="1" applyFont="1" applyFill="1"/>
    <xf numFmtId="0" fontId="13" fillId="32" borderId="0" xfId="1" applyFont="1" applyFill="1" applyAlignment="1">
      <alignment horizontal="center" vertical="center" textRotation="90"/>
    </xf>
    <xf numFmtId="0" fontId="25" fillId="32" borderId="0" xfId="1" applyFont="1" applyFill="1" applyAlignment="1">
      <alignment horizontal="center" vertical="center"/>
    </xf>
    <xf numFmtId="0" fontId="22" fillId="33" borderId="0" xfId="1" applyFill="1"/>
    <xf numFmtId="0" fontId="13" fillId="34" borderId="0" xfId="1" applyFont="1" applyFill="1" applyAlignment="1">
      <alignment horizontal="center" vertical="center"/>
    </xf>
    <xf numFmtId="0" fontId="37" fillId="33" borderId="0" xfId="1" applyFont="1" applyFill="1"/>
    <xf numFmtId="0" fontId="14" fillId="34" borderId="0" xfId="1" applyFont="1" applyFill="1" applyAlignment="1">
      <alignment vertical="center"/>
    </xf>
    <xf numFmtId="0" fontId="39" fillId="33" borderId="0" xfId="1" applyFont="1" applyFill="1"/>
    <xf numFmtId="0" fontId="40" fillId="34" borderId="0" xfId="1" applyFont="1" applyFill="1" applyAlignment="1">
      <alignment vertical="center"/>
    </xf>
    <xf numFmtId="0" fontId="40" fillId="35" borderId="0" xfId="1" applyFont="1" applyFill="1" applyAlignment="1">
      <alignment vertical="center"/>
    </xf>
    <xf numFmtId="0" fontId="41" fillId="35" borderId="0" xfId="1" applyFont="1" applyFill="1" applyAlignment="1">
      <alignment vertical="center"/>
    </xf>
    <xf numFmtId="0" fontId="13" fillId="32" borderId="0" xfId="1" applyFont="1" applyFill="1" applyAlignment="1">
      <alignment horizontal="center" vertical="center"/>
    </xf>
    <xf numFmtId="0" fontId="13" fillId="36" borderId="0" xfId="1" applyFont="1" applyFill="1" applyAlignment="1">
      <alignment horizontal="center" vertical="center"/>
    </xf>
    <xf numFmtId="0" fontId="13" fillId="37" borderId="0" xfId="1" applyFont="1" applyFill="1" applyAlignment="1">
      <alignment horizontal="center" vertical="center"/>
    </xf>
    <xf numFmtId="0" fontId="14" fillId="35" borderId="0" xfId="1" applyFont="1" applyFill="1" applyAlignment="1">
      <alignment vertical="center"/>
    </xf>
    <xf numFmtId="0" fontId="8" fillId="35" borderId="0" xfId="1" applyFont="1" applyFill="1" applyAlignment="1">
      <alignment vertical="center"/>
    </xf>
    <xf numFmtId="0" fontId="13" fillId="11" borderId="0" xfId="1" applyFont="1" applyFill="1" applyAlignment="1">
      <alignment horizontal="center" vertical="center"/>
    </xf>
    <xf numFmtId="0" fontId="3" fillId="38" borderId="0" xfId="1" applyFont="1" applyFill="1"/>
    <xf numFmtId="0" fontId="13" fillId="39" borderId="0" xfId="1" applyFont="1" applyFill="1" applyAlignment="1">
      <alignment horizontal="center" vertical="center"/>
    </xf>
    <xf numFmtId="0" fontId="22" fillId="40" borderId="0" xfId="1" applyFill="1"/>
    <xf numFmtId="0" fontId="13" fillId="41" borderId="0" xfId="1" applyFont="1" applyFill="1" applyAlignment="1">
      <alignment horizontal="center" vertical="center"/>
    </xf>
    <xf numFmtId="0" fontId="13" fillId="42" borderId="0" xfId="1" applyFont="1" applyFill="1" applyAlignment="1">
      <alignment horizontal="center" vertical="center"/>
    </xf>
    <xf numFmtId="0" fontId="13" fillId="43" borderId="0" xfId="1" applyFont="1" applyFill="1" applyAlignment="1">
      <alignment horizontal="center" vertical="center"/>
    </xf>
    <xf numFmtId="0" fontId="14" fillId="41" borderId="0" xfId="1" applyFont="1" applyFill="1" applyAlignment="1">
      <alignment vertical="center"/>
    </xf>
    <xf numFmtId="0" fontId="14" fillId="44" borderId="0" xfId="1" applyFont="1" applyFill="1" applyAlignment="1">
      <alignment vertical="center"/>
    </xf>
    <xf numFmtId="0" fontId="8" fillId="44" borderId="0" xfId="1" applyFont="1" applyFill="1" applyAlignment="1">
      <alignment vertical="center"/>
    </xf>
    <xf numFmtId="0" fontId="13" fillId="39" borderId="0" xfId="1" applyFont="1" applyFill="1" applyAlignment="1">
      <alignment horizontal="center" vertical="center" textRotation="90"/>
    </xf>
    <xf numFmtId="0" fontId="25" fillId="39" borderId="0" xfId="1" applyFont="1" applyFill="1" applyAlignment="1">
      <alignment horizontal="center" vertical="center"/>
    </xf>
    <xf numFmtId="0" fontId="37" fillId="40" borderId="0" xfId="1" applyFont="1" applyFill="1"/>
    <xf numFmtId="0" fontId="37" fillId="43" borderId="0" xfId="1" applyFont="1" applyFill="1" applyAlignment="1">
      <alignment horizontal="left" vertical="center"/>
    </xf>
    <xf numFmtId="0" fontId="24" fillId="40" borderId="0" xfId="1" applyFont="1" applyFill="1" applyAlignment="1">
      <alignment horizontal="left"/>
    </xf>
    <xf numFmtId="0" fontId="39" fillId="40" borderId="0" xfId="1" applyFont="1" applyFill="1"/>
    <xf numFmtId="0" fontId="3" fillId="12" borderId="0" xfId="1" applyFont="1" applyFill="1" applyAlignment="1">
      <alignment vertical="center"/>
    </xf>
    <xf numFmtId="0" fontId="44" fillId="0" borderId="0" xfId="1" applyFont="1" applyAlignment="1">
      <alignment horizontal="center" vertical="center" wrapText="1"/>
    </xf>
    <xf numFmtId="0" fontId="45" fillId="2" borderId="0" xfId="1" applyFont="1" applyFill="1" applyAlignment="1">
      <alignment vertical="center" wrapText="1"/>
    </xf>
    <xf numFmtId="168" fontId="23" fillId="0" borderId="0" xfId="1" applyNumberFormat="1" applyFont="1" applyAlignment="1">
      <alignment horizontal="left" vertical="center" wrapText="1"/>
    </xf>
    <xf numFmtId="0" fontId="23" fillId="0" borderId="0" xfId="1" applyFont="1" applyAlignment="1">
      <alignment horizontal="center" vertical="center" wrapText="1"/>
    </xf>
    <xf numFmtId="0" fontId="16" fillId="4" borderId="0" xfId="1" applyFont="1" applyFill="1" applyAlignment="1">
      <alignment horizontal="left" vertical="center"/>
    </xf>
    <xf numFmtId="0" fontId="15" fillId="4" borderId="0" xfId="1" applyFont="1" applyFill="1" applyAlignment="1">
      <alignment horizontal="left" vertical="center"/>
    </xf>
    <xf numFmtId="0" fontId="47" fillId="46" borderId="0" xfId="1" applyFont="1" applyFill="1" applyAlignment="1">
      <alignment horizontal="center" vertical="center"/>
    </xf>
    <xf numFmtId="0" fontId="47" fillId="47" borderId="0" xfId="1" applyFont="1" applyFill="1" applyAlignment="1">
      <alignment horizontal="center" vertical="center"/>
    </xf>
    <xf numFmtId="0" fontId="47" fillId="48" borderId="0" xfId="1" applyFont="1" applyFill="1" applyAlignment="1">
      <alignment horizontal="center" vertical="center"/>
    </xf>
    <xf numFmtId="0" fontId="3" fillId="2" borderId="0" xfId="1" applyFont="1" applyFill="1" applyAlignment="1">
      <alignment horizontal="right" vertical="center"/>
    </xf>
    <xf numFmtId="0" fontId="10" fillId="2" borderId="3" xfId="1" applyFont="1" applyFill="1" applyBorder="1" applyAlignment="1">
      <alignment vertical="center"/>
    </xf>
    <xf numFmtId="0" fontId="8" fillId="4" borderId="0" xfId="1" applyFont="1" applyFill="1" applyAlignment="1">
      <alignment vertical="center"/>
    </xf>
    <xf numFmtId="0" fontId="47" fillId="49" borderId="0" xfId="1" applyFont="1" applyFill="1" applyAlignment="1">
      <alignment horizontal="center" vertical="center"/>
    </xf>
    <xf numFmtId="0" fontId="47" fillId="50" borderId="0" xfId="1" applyFont="1" applyFill="1" applyAlignment="1">
      <alignment horizontal="center" vertical="center"/>
    </xf>
    <xf numFmtId="0" fontId="3" fillId="2" borderId="0" xfId="1" applyFont="1" applyFill="1" applyAlignment="1">
      <alignment horizontal="center"/>
    </xf>
    <xf numFmtId="0" fontId="4" fillId="2" borderId="1" xfId="1" applyFont="1" applyFill="1" applyBorder="1" applyAlignment="1">
      <alignment wrapText="1"/>
    </xf>
    <xf numFmtId="0" fontId="4" fillId="2" borderId="0" xfId="1" applyFont="1" applyFill="1" applyAlignment="1">
      <alignment wrapText="1"/>
    </xf>
    <xf numFmtId="0" fontId="2" fillId="2" borderId="0" xfId="1" applyFont="1" applyFill="1"/>
    <xf numFmtId="0" fontId="42" fillId="0" borderId="0" xfId="1" applyFont="1" applyAlignment="1">
      <alignment horizontal="center" vertical="center"/>
    </xf>
    <xf numFmtId="169" fontId="42" fillId="0" borderId="0" xfId="1" applyNumberFormat="1" applyFont="1" applyAlignment="1">
      <alignment horizontal="center" vertical="center"/>
    </xf>
    <xf numFmtId="0" fontId="42" fillId="0" borderId="0" xfId="1" applyFont="1" applyAlignment="1">
      <alignment vertical="center"/>
    </xf>
    <xf numFmtId="0" fontId="42" fillId="0" borderId="0" xfId="1" applyFont="1" applyAlignment="1">
      <alignment vertical="center" wrapText="1"/>
    </xf>
    <xf numFmtId="0" fontId="44" fillId="0" borderId="0" xfId="1" applyFont="1" applyAlignment="1">
      <alignment vertical="center" wrapText="1"/>
    </xf>
    <xf numFmtId="0" fontId="44" fillId="0" borderId="0" xfId="1" applyFont="1" applyAlignment="1">
      <alignment horizontal="center" vertical="center"/>
    </xf>
    <xf numFmtId="0" fontId="23" fillId="0" borderId="0" xfId="1" applyFont="1" applyAlignment="1">
      <alignment vertical="center" wrapText="1"/>
    </xf>
    <xf numFmtId="0" fontId="23" fillId="0" borderId="0" xfId="1" applyFont="1" applyAlignment="1">
      <alignment horizontal="center" vertical="center"/>
    </xf>
    <xf numFmtId="0" fontId="17" fillId="4" borderId="0" xfId="1" applyFont="1" applyFill="1" applyAlignment="1">
      <alignment horizontal="left" vertical="center"/>
    </xf>
    <xf numFmtId="0" fontId="48" fillId="3" borderId="0" xfId="1" applyFont="1" applyFill="1" applyAlignment="1">
      <alignment horizontal="right" vertical="center"/>
    </xf>
    <xf numFmtId="0" fontId="48" fillId="3" borderId="0" xfId="1" applyFont="1" applyFill="1" applyAlignment="1">
      <alignment horizontal="center"/>
    </xf>
    <xf numFmtId="0" fontId="26" fillId="2" borderId="3" xfId="2" applyFill="1" applyBorder="1" applyAlignment="1">
      <alignment vertical="center"/>
    </xf>
    <xf numFmtId="0" fontId="20" fillId="0" borderId="0" xfId="0" applyFont="1" applyAlignment="1">
      <alignment vertical="center" wrapText="1"/>
    </xf>
    <xf numFmtId="165" fontId="20" fillId="0" borderId="0" xfId="0" applyNumberFormat="1" applyFont="1" applyAlignment="1">
      <alignment horizontal="center" vertical="center"/>
    </xf>
    <xf numFmtId="15" fontId="20" fillId="0" borderId="0" xfId="0" applyNumberFormat="1" applyFont="1" applyAlignment="1">
      <alignment horizontal="center" vertical="center"/>
    </xf>
    <xf numFmtId="0" fontId="22" fillId="51" borderId="0" xfId="0" applyFont="1" applyFill="1" applyAlignment="1">
      <alignment wrapText="1"/>
    </xf>
    <xf numFmtId="0" fontId="22" fillId="52" borderId="0" xfId="0" applyFont="1" applyFill="1" applyAlignment="1">
      <alignment wrapText="1"/>
    </xf>
    <xf numFmtId="0" fontId="1" fillId="51" borderId="0" xfId="0" applyFont="1" applyFill="1" applyAlignment="1">
      <alignment wrapText="1"/>
    </xf>
    <xf numFmtId="0" fontId="2" fillId="51" borderId="1" xfId="0" applyFont="1" applyFill="1" applyBorder="1" applyAlignment="1">
      <alignment vertical="center"/>
    </xf>
    <xf numFmtId="0" fontId="22" fillId="51" borderId="1" xfId="0" applyFont="1" applyFill="1" applyBorder="1" applyAlignment="1">
      <alignment wrapText="1"/>
    </xf>
    <xf numFmtId="0" fontId="4" fillId="51" borderId="1" xfId="0" applyFont="1" applyFill="1" applyBorder="1" applyAlignment="1">
      <alignment wrapText="1"/>
    </xf>
    <xf numFmtId="0" fontId="22" fillId="51" borderId="9" xfId="0" applyFont="1" applyFill="1" applyBorder="1" applyAlignment="1">
      <alignment wrapText="1"/>
    </xf>
    <xf numFmtId="0" fontId="22" fillId="51" borderId="0" xfId="0" applyFont="1" applyFill="1" applyAlignment="1">
      <alignment vertical="center" wrapText="1"/>
    </xf>
    <xf numFmtId="0" fontId="22" fillId="51" borderId="10" xfId="0" applyFont="1" applyFill="1" applyBorder="1" applyAlignment="1">
      <alignment vertical="center" wrapText="1"/>
    </xf>
    <xf numFmtId="0" fontId="10" fillId="51" borderId="10" xfId="0" applyFont="1" applyFill="1" applyBorder="1" applyAlignment="1">
      <alignment vertical="center" wrapText="1"/>
    </xf>
    <xf numFmtId="0" fontId="22" fillId="0" borderId="0" xfId="0" applyFont="1" applyAlignment="1">
      <alignment wrapText="1"/>
    </xf>
    <xf numFmtId="0" fontId="22" fillId="0" borderId="11" xfId="0" applyFont="1" applyBorder="1" applyAlignment="1">
      <alignment wrapText="1"/>
    </xf>
    <xf numFmtId="0" fontId="49" fillId="53" borderId="12" xfId="0" applyFont="1" applyFill="1" applyBorder="1" applyAlignment="1">
      <alignment horizontal="center" vertical="center" wrapText="1"/>
    </xf>
    <xf numFmtId="0" fontId="50" fillId="51" borderId="0" xfId="0" applyFont="1" applyFill="1" applyAlignment="1">
      <alignment vertical="center"/>
    </xf>
    <xf numFmtId="0" fontId="9" fillId="51" borderId="10" xfId="0" applyFont="1" applyFill="1" applyBorder="1" applyAlignment="1">
      <alignment vertical="center"/>
    </xf>
    <xf numFmtId="0" fontId="10" fillId="51" borderId="10" xfId="0" applyFont="1" applyFill="1" applyBorder="1" applyAlignment="1">
      <alignment vertical="center"/>
    </xf>
    <xf numFmtId="0" fontId="51" fillId="52" borderId="12" xfId="0" applyFont="1" applyFill="1" applyBorder="1" applyAlignment="1">
      <alignment horizontal="center" vertical="center" wrapText="1"/>
    </xf>
    <xf numFmtId="0" fontId="9" fillId="51" borderId="10" xfId="0" applyFont="1" applyFill="1" applyBorder="1" applyAlignment="1">
      <alignment horizontal="left" vertical="center" wrapText="1"/>
    </xf>
    <xf numFmtId="0" fontId="9" fillId="51" borderId="13" xfId="0"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extLst>
        <ext xmlns:xfpb="http://schemas.microsoft.com/office/spreadsheetml/2022/featurepropertybag" uri="{C7286773-470A-42A8-94C5-96B5CB345126}">
          <xfpb:xfComplement i="0"/>
        </ext>
      </extLst>
    </xf>
    <xf numFmtId="0" fontId="17" fillId="52" borderId="0" xfId="0" applyFont="1" applyFill="1" applyAlignment="1">
      <alignment vertical="center" wrapText="1"/>
    </xf>
    <xf numFmtId="0" fontId="22" fillId="15" borderId="0" xfId="0" applyFont="1" applyFill="1" applyAlignment="1">
      <alignment vertical="center" wrapText="1"/>
    </xf>
    <xf numFmtId="0" fontId="15" fillId="15" borderId="0" xfId="0" applyFont="1" applyFill="1" applyAlignment="1">
      <alignment horizontal="center" vertical="center" wrapText="1"/>
    </xf>
    <xf numFmtId="0" fontId="17" fillId="15" borderId="0" xfId="0" applyFont="1" applyFill="1" applyAlignment="1">
      <alignment horizontal="center" vertical="center" wrapText="1"/>
    </xf>
    <xf numFmtId="0" fontId="17" fillId="15" borderId="0" xfId="0" applyFont="1" applyFill="1" applyAlignment="1">
      <alignment vertical="center" wrapText="1"/>
    </xf>
    <xf numFmtId="0" fontId="0" fillId="15" borderId="0" xfId="0" applyFill="1"/>
    <xf numFmtId="0" fontId="53" fillId="52" borderId="0" xfId="0" applyFont="1" applyFill="1" applyAlignment="1">
      <alignment vertical="center" wrapText="1"/>
    </xf>
    <xf numFmtId="0" fontId="54" fillId="52" borderId="0" xfId="0" applyFont="1" applyFill="1" applyAlignment="1">
      <alignment vertical="center" wrapText="1"/>
    </xf>
    <xf numFmtId="0" fontId="34" fillId="0" borderId="0" xfId="0" applyFont="1" applyAlignment="1">
      <alignment vertical="center"/>
    </xf>
    <xf numFmtId="0" fontId="15" fillId="4" borderId="0" xfId="0" applyFont="1" applyFill="1" applyAlignment="1">
      <alignment horizontal="left" vertical="center"/>
    </xf>
    <xf numFmtId="0" fontId="10" fillId="2" borderId="3" xfId="1" applyFont="1" applyFill="1" applyBorder="1" applyAlignment="1">
      <alignment horizontal="center" vertical="center"/>
    </xf>
    <xf numFmtId="0" fontId="3" fillId="20" borderId="14" xfId="1" applyFont="1" applyFill="1" applyBorder="1"/>
    <xf numFmtId="0" fontId="44" fillId="15" borderId="0" xfId="1" applyFont="1" applyFill="1" applyAlignment="1">
      <alignment horizontal="center" vertical="center"/>
    </xf>
    <xf numFmtId="0" fontId="23" fillId="15" borderId="0" xfId="1" applyFont="1" applyFill="1" applyAlignment="1">
      <alignment horizontal="left" vertical="center" wrapText="1"/>
    </xf>
    <xf numFmtId="9" fontId="23" fillId="15" borderId="0" xfId="3" applyFont="1" applyFill="1" applyBorder="1" applyAlignment="1">
      <alignment horizontal="center" vertical="center" wrapText="1"/>
    </xf>
    <xf numFmtId="0" fontId="56" fillId="2" borderId="0" xfId="1" applyFont="1" applyFill="1"/>
    <xf numFmtId="0" fontId="12" fillId="15" borderId="0" xfId="1" applyFont="1" applyFill="1" applyAlignment="1">
      <alignment horizontal="right" vertical="top" wrapText="1"/>
    </xf>
    <xf numFmtId="0" fontId="10" fillId="2" borderId="3" xfId="1" applyFont="1" applyFill="1" applyBorder="1" applyAlignment="1">
      <alignment horizontal="right" vertical="center"/>
    </xf>
    <xf numFmtId="0" fontId="10" fillId="2" borderId="3" xfId="1" applyFont="1" applyFill="1" applyBorder="1" applyAlignment="1">
      <alignment horizontal="left" vertical="center"/>
    </xf>
    <xf numFmtId="0" fontId="26" fillId="15" borderId="0" xfId="2" applyFill="1" applyBorder="1" applyAlignment="1">
      <alignment horizontal="left" vertical="center" wrapText="1"/>
    </xf>
    <xf numFmtId="0" fontId="57" fillId="2" borderId="0" xfId="1" applyFont="1" applyFill="1" applyAlignment="1">
      <alignment vertical="center"/>
    </xf>
    <xf numFmtId="15" fontId="58" fillId="2" borderId="0" xfId="1" applyNumberFormat="1" applyFont="1" applyFill="1" applyAlignment="1">
      <alignment horizontal="center" vertical="center"/>
    </xf>
    <xf numFmtId="0" fontId="23" fillId="15" borderId="0" xfId="1" quotePrefix="1" applyFont="1" applyFill="1" applyAlignment="1">
      <alignment horizontal="left" vertical="center" wrapText="1"/>
    </xf>
    <xf numFmtId="0" fontId="57" fillId="2" borderId="0" xfId="1" applyFont="1" applyFill="1" applyAlignment="1">
      <alignment horizontal="center" vertical="center"/>
    </xf>
    <xf numFmtId="0" fontId="57" fillId="2" borderId="0" xfId="1" applyFont="1" applyFill="1" applyAlignment="1">
      <alignment horizontal="center" vertical="top"/>
    </xf>
    <xf numFmtId="0" fontId="57" fillId="2" borderId="0" xfId="1" applyFont="1" applyFill="1" applyAlignment="1">
      <alignment vertical="top"/>
    </xf>
    <xf numFmtId="15" fontId="58" fillId="2" borderId="0" xfId="1" applyNumberFormat="1" applyFont="1" applyFill="1" applyAlignment="1">
      <alignment horizontal="center" vertical="top"/>
    </xf>
    <xf numFmtId="0" fontId="26" fillId="2" borderId="0" xfId="2" applyFill="1" applyAlignment="1">
      <alignment vertical="top"/>
    </xf>
    <xf numFmtId="0" fontId="57" fillId="2" borderId="0" xfId="1" quotePrefix="1" applyFont="1" applyFill="1" applyAlignment="1">
      <alignment vertical="top"/>
    </xf>
    <xf numFmtId="0" fontId="3" fillId="2" borderId="0" xfId="1" applyFont="1" applyFill="1" applyAlignment="1">
      <alignment vertical="top"/>
    </xf>
    <xf numFmtId="0" fontId="3" fillId="20" borderId="0" xfId="1" applyFont="1" applyFill="1" applyAlignment="1">
      <alignment vertical="top"/>
    </xf>
    <xf numFmtId="0" fontId="57" fillId="2" borderId="0" xfId="1" applyFont="1" applyFill="1" applyAlignment="1">
      <alignment vertical="top" wrapText="1"/>
    </xf>
    <xf numFmtId="0" fontId="26" fillId="2" borderId="0" xfId="2" applyFill="1" applyAlignment="1">
      <alignment vertical="top" wrapText="1"/>
    </xf>
    <xf numFmtId="0" fontId="57" fillId="2" borderId="0" xfId="1" quotePrefix="1" applyFont="1" applyFill="1" applyAlignment="1">
      <alignment vertical="top" wrapText="1"/>
    </xf>
    <xf numFmtId="0" fontId="3" fillId="20" borderId="0" xfId="1" applyFont="1" applyFill="1" applyAlignment="1">
      <alignment vertical="top" wrapText="1"/>
    </xf>
    <xf numFmtId="0" fontId="57" fillId="2" borderId="0" xfId="1" applyFont="1" applyFill="1" applyAlignment="1">
      <alignment horizontal="left" vertical="center"/>
    </xf>
    <xf numFmtId="0" fontId="57" fillId="2" borderId="0" xfId="1" applyFont="1" applyFill="1" applyAlignment="1">
      <alignment horizontal="left" vertical="center" wrapText="1"/>
    </xf>
    <xf numFmtId="0" fontId="57" fillId="2" borderId="0" xfId="1" applyFont="1" applyFill="1" applyAlignment="1">
      <alignment horizontal="left" vertical="top" wrapText="1"/>
    </xf>
    <xf numFmtId="0" fontId="44" fillId="15" borderId="0" xfId="1" applyFont="1" applyFill="1" applyAlignment="1">
      <alignment horizontal="center" vertical="center"/>
    </xf>
    <xf numFmtId="0" fontId="13" fillId="5" borderId="0" xfId="1" applyFont="1" applyFill="1" applyAlignment="1">
      <alignment horizontal="center" vertical="center"/>
    </xf>
    <xf numFmtId="0" fontId="13" fillId="58" borderId="0" xfId="1" applyFont="1" applyFill="1" applyAlignment="1">
      <alignment horizontal="center" vertical="center"/>
    </xf>
    <xf numFmtId="0" fontId="15" fillId="4" borderId="0" xfId="1" applyFont="1" applyFill="1" applyAlignment="1">
      <alignment horizontal="left" vertical="center"/>
    </xf>
    <xf numFmtId="0" fontId="15" fillId="4" borderId="0" xfId="1" applyFont="1" applyFill="1" applyAlignment="1">
      <alignment horizontal="center" vertical="center"/>
    </xf>
    <xf numFmtId="0" fontId="23" fillId="15" borderId="0" xfId="1" applyFont="1" applyFill="1" applyAlignment="1">
      <alignment horizontal="center" vertical="center" wrapText="1"/>
    </xf>
    <xf numFmtId="0" fontId="21" fillId="4" borderId="0" xfId="1" applyFont="1" applyFill="1" applyAlignment="1">
      <alignment horizontal="left" vertical="top" wrapText="1"/>
    </xf>
    <xf numFmtId="0" fontId="4" fillId="2" borderId="1" xfId="1" applyFont="1" applyFill="1" applyBorder="1" applyAlignment="1">
      <alignment horizontal="left" wrapText="1"/>
    </xf>
    <xf numFmtId="0" fontId="12" fillId="15" borderId="0" xfId="1" applyFont="1" applyFill="1" applyAlignment="1">
      <alignment horizontal="center" vertical="top" wrapText="1"/>
    </xf>
    <xf numFmtId="0" fontId="12" fillId="0" borderId="0" xfId="1" applyFont="1" applyAlignment="1">
      <alignment horizontal="left" vertical="top" wrapText="1"/>
    </xf>
    <xf numFmtId="0" fontId="13" fillId="57" borderId="0" xfId="1" applyFont="1" applyFill="1" applyAlignment="1">
      <alignment horizontal="center" vertical="center"/>
    </xf>
    <xf numFmtId="0" fontId="52" fillId="0" borderId="0" xfId="0" applyFont="1" applyAlignment="1">
      <alignment horizontal="left" vertical="center" wrapText="1"/>
    </xf>
    <xf numFmtId="0" fontId="22" fillId="0" borderId="0" xfId="1"/>
    <xf numFmtId="0" fontId="15" fillId="52" borderId="0" xfId="0" applyFont="1" applyFill="1" applyAlignment="1">
      <alignment horizontal="center" vertical="center" wrapText="1"/>
    </xf>
    <xf numFmtId="0" fontId="54" fillId="52" borderId="0" xfId="0" applyFont="1" applyFill="1" applyAlignment="1">
      <alignment horizontal="center" vertical="center" wrapText="1"/>
    </xf>
    <xf numFmtId="0" fontId="17" fillId="52" borderId="0" xfId="0" applyFont="1" applyFill="1" applyAlignment="1">
      <alignment horizontal="center" vertical="center" wrapText="1"/>
    </xf>
    <xf numFmtId="0" fontId="53" fillId="52" borderId="0" xfId="0" applyFont="1" applyFill="1" applyAlignment="1">
      <alignment horizontal="center" vertical="center" wrapText="1"/>
    </xf>
    <xf numFmtId="0" fontId="13" fillId="54" borderId="0" xfId="0" applyFont="1" applyFill="1" applyAlignment="1">
      <alignment horizontal="center" vertical="center" wrapText="1"/>
    </xf>
    <xf numFmtId="0" fontId="13" fillId="56" borderId="0" xfId="0" applyFont="1" applyFill="1" applyAlignment="1">
      <alignment horizontal="center" vertical="center" wrapText="1"/>
    </xf>
    <xf numFmtId="0" fontId="4" fillId="2" borderId="1" xfId="1" applyFont="1" applyFill="1" applyBorder="1" applyAlignment="1">
      <alignment horizontal="left" vertical="center" wrapText="1"/>
    </xf>
    <xf numFmtId="0" fontId="11" fillId="53" borderId="0" xfId="0" applyFont="1" applyFill="1" applyAlignment="1">
      <alignment horizontal="center" vertical="center" wrapText="1"/>
    </xf>
    <xf numFmtId="0" fontId="32" fillId="0" borderId="0" xfId="0" applyFont="1" applyAlignment="1">
      <alignment horizontal="center" vertical="center" wrapText="1"/>
    </xf>
    <xf numFmtId="0" fontId="11" fillId="54" borderId="0" xfId="0" applyFont="1" applyFill="1" applyAlignment="1">
      <alignment horizontal="center" vertical="center" wrapText="1"/>
    </xf>
    <xf numFmtId="0" fontId="13" fillId="53" borderId="0" xfId="0" applyFont="1" applyFill="1" applyAlignment="1">
      <alignment horizontal="center" vertical="center" wrapText="1"/>
    </xf>
    <xf numFmtId="0" fontId="13" fillId="55" borderId="0" xfId="0" applyFont="1" applyFill="1" applyAlignment="1">
      <alignment horizontal="center" vertical="center" wrapText="1"/>
    </xf>
    <xf numFmtId="0" fontId="42" fillId="0" borderId="0" xfId="1" applyFont="1" applyAlignment="1">
      <alignment vertical="center" wrapText="1"/>
    </xf>
    <xf numFmtId="0" fontId="3" fillId="4" borderId="0" xfId="1" applyFont="1" applyFill="1" applyAlignment="1">
      <alignment horizontal="left" vertical="top" wrapText="1"/>
    </xf>
    <xf numFmtId="0" fontId="4" fillId="2" borderId="1" xfId="1" applyFont="1" applyFill="1" applyBorder="1" applyAlignment="1">
      <alignment wrapText="1"/>
    </xf>
    <xf numFmtId="0" fontId="6" fillId="0" borderId="1" xfId="1" applyFont="1" applyBorder="1"/>
    <xf numFmtId="0" fontId="12" fillId="0" borderId="0" xfId="1" applyFont="1" applyAlignment="1">
      <alignment horizontal="center" vertical="center" wrapText="1"/>
    </xf>
    <xf numFmtId="0" fontId="11" fillId="5" borderId="0" xfId="1" applyFont="1" applyFill="1" applyAlignment="1">
      <alignment horizontal="center" vertical="center"/>
    </xf>
    <xf numFmtId="0" fontId="13" fillId="7" borderId="0" xfId="1" applyFont="1" applyFill="1" applyAlignment="1">
      <alignment horizontal="center" vertical="center"/>
    </xf>
    <xf numFmtId="0" fontId="13" fillId="6" borderId="0" xfId="1" applyFont="1" applyFill="1" applyAlignment="1">
      <alignment horizontal="center" vertical="center"/>
    </xf>
    <xf numFmtId="0" fontId="16" fillId="4" borderId="0" xfId="1" applyFont="1" applyFill="1" applyAlignment="1">
      <alignment horizontal="left" vertical="center"/>
    </xf>
    <xf numFmtId="168" fontId="42" fillId="0" borderId="0" xfId="1" applyNumberFormat="1" applyFont="1" applyAlignment="1">
      <alignment horizontal="left" vertical="center" wrapText="1"/>
    </xf>
    <xf numFmtId="0" fontId="42" fillId="0" borderId="0" xfId="1" applyFont="1" applyAlignment="1">
      <alignment horizontal="center" vertical="center" wrapText="1"/>
    </xf>
    <xf numFmtId="0" fontId="43" fillId="2" borderId="0" xfId="1" applyFont="1" applyFill="1" applyAlignment="1">
      <alignment vertical="center" wrapText="1"/>
    </xf>
    <xf numFmtId="0" fontId="17" fillId="4" borderId="0" xfId="1" applyFont="1" applyFill="1" applyAlignment="1">
      <alignment horizontal="center" vertical="center"/>
    </xf>
    <xf numFmtId="0" fontId="16" fillId="4" borderId="0" xfId="1" applyFont="1" applyFill="1" applyAlignment="1">
      <alignment horizontal="center" vertical="center"/>
    </xf>
    <xf numFmtId="0" fontId="13" fillId="13" borderId="0" xfId="1" applyFont="1" applyFill="1" applyAlignment="1">
      <alignment horizontal="center" vertical="center"/>
    </xf>
    <xf numFmtId="0" fontId="22" fillId="14" borderId="0" xfId="1" applyFill="1"/>
    <xf numFmtId="0" fontId="33" fillId="2" borderId="0" xfId="1" applyFont="1" applyFill="1" applyAlignment="1">
      <alignment horizontal="left" vertical="center" wrapText="1"/>
    </xf>
    <xf numFmtId="0" fontId="33" fillId="0" borderId="0" xfId="1" applyFont="1" applyAlignment="1">
      <alignment horizontal="left" vertical="center" wrapText="1"/>
    </xf>
    <xf numFmtId="0" fontId="23" fillId="2" borderId="1" xfId="1" applyFont="1" applyFill="1" applyBorder="1" applyAlignment="1">
      <alignment wrapText="1"/>
    </xf>
    <xf numFmtId="0" fontId="32" fillId="0" borderId="0" xfId="1" applyFont="1" applyAlignment="1">
      <alignment horizontal="center" vertical="center" wrapText="1"/>
    </xf>
    <xf numFmtId="0" fontId="31" fillId="0" borderId="0" xfId="1" applyFont="1" applyAlignment="1">
      <alignment horizontal="left" wrapText="1"/>
    </xf>
    <xf numFmtId="0" fontId="28" fillId="4" borderId="0" xfId="0" applyFont="1" applyFill="1" applyAlignment="1">
      <alignment horizontal="left" vertical="top" wrapText="1"/>
    </xf>
    <xf numFmtId="0" fontId="4" fillId="2" borderId="1" xfId="1" applyFont="1" applyFill="1" applyBorder="1" applyAlignment="1">
      <alignment vertical="center" wrapText="1"/>
    </xf>
    <xf numFmtId="0" fontId="10" fillId="2" borderId="0" xfId="1" applyFont="1" applyFill="1" applyAlignment="1">
      <alignment horizontal="left" vertical="center" wrapText="1"/>
    </xf>
    <xf numFmtId="0" fontId="13" fillId="13" borderId="0" xfId="1" applyFont="1" applyFill="1" applyAlignment="1">
      <alignment horizontal="center" vertical="center" textRotation="90"/>
    </xf>
    <xf numFmtId="0" fontId="36" fillId="13" borderId="4" xfId="1" applyFont="1" applyFill="1" applyBorder="1" applyAlignment="1">
      <alignment horizontal="center" vertical="center"/>
    </xf>
    <xf numFmtId="0" fontId="25" fillId="23" borderId="2" xfId="1" applyFont="1" applyFill="1" applyBorder="1" applyAlignment="1">
      <alignment horizontal="left" vertical="center" wrapText="1"/>
    </xf>
    <xf numFmtId="0" fontId="8" fillId="23" borderId="2" xfId="1" applyFont="1" applyFill="1" applyBorder="1" applyAlignment="1">
      <alignment horizontal="center" vertical="center" wrapText="1"/>
    </xf>
    <xf numFmtId="0" fontId="25" fillId="24" borderId="0" xfId="1" applyFont="1" applyFill="1" applyAlignment="1">
      <alignment horizontal="center" vertical="center"/>
    </xf>
    <xf numFmtId="0" fontId="25" fillId="25" borderId="5" xfId="1" applyFont="1" applyFill="1" applyBorder="1" applyAlignment="1">
      <alignment horizontal="left" vertical="center" wrapText="1"/>
    </xf>
    <xf numFmtId="0" fontId="25" fillId="25" borderId="0" xfId="1" applyFont="1" applyFill="1" applyAlignment="1">
      <alignment horizontal="left" vertical="center" wrapText="1"/>
    </xf>
    <xf numFmtId="0" fontId="37" fillId="23" borderId="2" xfId="1" applyFont="1" applyFill="1" applyBorder="1" applyAlignment="1">
      <alignment horizontal="left" vertical="center" wrapText="1"/>
    </xf>
    <xf numFmtId="0" fontId="38" fillId="24" borderId="0" xfId="1" applyFont="1" applyFill="1" applyAlignment="1">
      <alignment horizontal="center" vertical="center"/>
    </xf>
    <xf numFmtId="0" fontId="25" fillId="22" borderId="6" xfId="1" applyFont="1" applyFill="1" applyBorder="1" applyAlignment="1">
      <alignment horizontal="left" vertical="center" wrapText="1"/>
    </xf>
    <xf numFmtId="0" fontId="25" fillId="22" borderId="0" xfId="1" applyFont="1" applyFill="1" applyAlignment="1">
      <alignment horizontal="left" vertical="center" wrapText="1"/>
    </xf>
    <xf numFmtId="0" fontId="39" fillId="25" borderId="0" xfId="1" applyFont="1" applyFill="1" applyAlignment="1">
      <alignment horizontal="left" wrapText="1"/>
    </xf>
    <xf numFmtId="0" fontId="8" fillId="23" borderId="2" xfId="1" applyFont="1" applyFill="1" applyBorder="1" applyAlignment="1">
      <alignment horizontal="center" vertical="center"/>
    </xf>
    <xf numFmtId="15" fontId="8" fillId="23" borderId="7" xfId="1" applyNumberFormat="1" applyFont="1" applyFill="1" applyBorder="1" applyAlignment="1">
      <alignment horizontal="center" vertical="center"/>
    </xf>
    <xf numFmtId="0" fontId="13" fillId="31" borderId="0" xfId="1" applyFont="1" applyFill="1" applyAlignment="1">
      <alignment horizontal="center" vertical="center" textRotation="90"/>
    </xf>
    <xf numFmtId="0" fontId="36" fillId="31" borderId="4" xfId="1" applyFont="1" applyFill="1" applyBorder="1" applyAlignment="1">
      <alignment horizontal="center" vertical="center"/>
    </xf>
    <xf numFmtId="0" fontId="25" fillId="35" borderId="2" xfId="1" applyFont="1" applyFill="1" applyBorder="1" applyAlignment="1">
      <alignment horizontal="left" vertical="center" wrapText="1"/>
    </xf>
    <xf numFmtId="0" fontId="25" fillId="32" borderId="5" xfId="1" applyFont="1" applyFill="1" applyBorder="1" applyAlignment="1">
      <alignment horizontal="center" vertical="center" wrapText="1"/>
    </xf>
    <xf numFmtId="0" fontId="25" fillId="32" borderId="0" xfId="1" applyFont="1" applyFill="1" applyAlignment="1">
      <alignment horizontal="center" vertical="center" wrapText="1"/>
    </xf>
    <xf numFmtId="0" fontId="24" fillId="33" borderId="5" xfId="1" applyFont="1" applyFill="1" applyBorder="1" applyAlignment="1">
      <alignment horizontal="center" vertical="center"/>
    </xf>
    <xf numFmtId="0" fontId="8" fillId="35" borderId="2" xfId="1" applyFont="1" applyFill="1" applyBorder="1" applyAlignment="1">
      <alignment horizontal="center" vertical="center" wrapText="1"/>
    </xf>
    <xf numFmtId="0" fontId="13" fillId="45" borderId="0" xfId="1" applyFont="1" applyFill="1" applyAlignment="1">
      <alignment horizontal="center" vertical="center" textRotation="90"/>
    </xf>
    <xf numFmtId="0" fontId="36" fillId="45" borderId="4" xfId="1" applyFont="1" applyFill="1" applyBorder="1" applyAlignment="1">
      <alignment horizontal="center" vertical="center"/>
    </xf>
    <xf numFmtId="0" fontId="36" fillId="45" borderId="0" xfId="1" applyFont="1" applyFill="1" applyAlignment="1">
      <alignment horizontal="center" vertical="center"/>
    </xf>
    <xf numFmtId="0" fontId="25" fillId="39" borderId="0" xfId="1" applyFont="1" applyFill="1" applyAlignment="1">
      <alignment horizontal="center" vertical="center"/>
    </xf>
    <xf numFmtId="0" fontId="25" fillId="39" borderId="5" xfId="1" applyFont="1" applyFill="1" applyBorder="1" applyAlignment="1">
      <alignment horizontal="center" vertical="center" wrapText="1"/>
    </xf>
    <xf numFmtId="0" fontId="25" fillId="39" borderId="0" xfId="1" applyFont="1" applyFill="1" applyAlignment="1">
      <alignment horizontal="center" vertical="center" wrapText="1"/>
    </xf>
    <xf numFmtId="0" fontId="8" fillId="44" borderId="8" xfId="1" applyFont="1" applyFill="1" applyBorder="1" applyAlignment="1">
      <alignment horizontal="center" vertical="center" wrapText="1"/>
    </xf>
    <xf numFmtId="15" fontId="8" fillId="35" borderId="2" xfId="1" applyNumberFormat="1" applyFont="1" applyFill="1" applyBorder="1" applyAlignment="1">
      <alignment horizontal="center" vertical="center" wrapText="1"/>
    </xf>
    <xf numFmtId="0" fontId="39" fillId="33" borderId="0" xfId="1" applyFont="1" applyFill="1" applyAlignment="1">
      <alignment horizontal="left"/>
    </xf>
    <xf numFmtId="0" fontId="8" fillId="44" borderId="2" xfId="1" applyFont="1" applyFill="1" applyBorder="1" applyAlignment="1">
      <alignment horizontal="center" vertical="center" wrapText="1"/>
    </xf>
    <xf numFmtId="15" fontId="8" fillId="44" borderId="7" xfId="1" applyNumberFormat="1" applyFont="1" applyFill="1" applyBorder="1" applyAlignment="1">
      <alignment horizontal="center" vertical="center" wrapText="1"/>
    </xf>
    <xf numFmtId="0" fontId="2" fillId="0" borderId="1" xfId="0" applyFont="1" applyBorder="1" applyAlignment="1">
      <alignment horizontal="right" wrapText="1"/>
    </xf>
    <xf numFmtId="0" fontId="6" fillId="0" borderId="1" xfId="0" applyFont="1" applyBorder="1"/>
    <xf numFmtId="0" fontId="11" fillId="5" borderId="0" xfId="0" applyFont="1" applyFill="1" applyAlignment="1">
      <alignment horizontal="center" vertical="center"/>
    </xf>
    <xf numFmtId="0" fontId="0" fillId="0" borderId="0" xfId="0"/>
    <xf numFmtId="0" fontId="12" fillId="0" borderId="0" xfId="0" applyFont="1" applyAlignment="1">
      <alignment horizontal="center" vertical="center" wrapText="1"/>
    </xf>
    <xf numFmtId="9" fontId="11" fillId="5" borderId="0" xfId="0" applyNumberFormat="1" applyFont="1" applyFill="1" applyAlignment="1">
      <alignment horizontal="center" vertical="center"/>
    </xf>
    <xf numFmtId="0" fontId="28" fillId="4" borderId="0" xfId="0" applyFont="1" applyFill="1" applyAlignment="1">
      <alignment horizontal="left" vertical="top"/>
    </xf>
    <xf numFmtId="0" fontId="13" fillId="13" borderId="0" xfId="0" applyFont="1" applyFill="1" applyAlignment="1">
      <alignment horizontal="center" vertical="center"/>
    </xf>
    <xf numFmtId="0" fontId="0" fillId="14" borderId="0" xfId="0" applyFill="1"/>
    <xf numFmtId="0" fontId="13" fillId="6" borderId="0" xfId="0" applyFont="1" applyFill="1" applyAlignment="1">
      <alignment horizontal="center" vertical="center"/>
    </xf>
    <xf numFmtId="0" fontId="13" fillId="7" borderId="0" xfId="0" applyFont="1" applyFill="1" applyAlignment="1">
      <alignment horizontal="center" vertical="center"/>
    </xf>
    <xf numFmtId="0" fontId="13" fillId="8" borderId="0" xfId="0" applyFont="1" applyFill="1" applyAlignment="1">
      <alignment horizontal="center" vertical="center"/>
    </xf>
    <xf numFmtId="0" fontId="13" fillId="5" borderId="0" xfId="0" applyFont="1" applyFill="1" applyAlignment="1">
      <alignment horizontal="center" vertical="center"/>
    </xf>
  </cellXfs>
  <cellStyles count="4">
    <cellStyle name="Hyperlink" xfId="2" builtinId="8"/>
    <cellStyle name="Normal" xfId="0" builtinId="0"/>
    <cellStyle name="Normal 2" xfId="1" xr:uid="{FFF1076E-40CE-4942-A765-D355265763EB}"/>
    <cellStyle name="Percent" xfId="3" builtinId="5"/>
  </cellStyles>
  <dxfs count="986">
    <dxf>
      <fill>
        <patternFill patternType="solid">
          <fgColor rgb="FFB45F06"/>
          <bgColor rgb="FFB45F06"/>
        </patternFill>
      </fill>
    </dxf>
    <dxf>
      <fill>
        <patternFill patternType="solid">
          <fgColor rgb="FF990000"/>
          <bgColor rgb="FF990000"/>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patternType="solid">
          <fgColor rgb="FF990000"/>
          <bgColor rgb="FF990000"/>
        </patternFill>
      </fill>
    </dxf>
    <dxf>
      <fill>
        <patternFill>
          <bgColor theme="6" tint="-0.24994659260841701"/>
        </patternFill>
      </fill>
    </dxf>
    <dxf>
      <fill>
        <patternFill>
          <bgColor rgb="FFC00000"/>
        </patternFill>
      </fill>
    </dxf>
    <dxf>
      <fill>
        <patternFill>
          <bgColor theme="6" tint="-0.24994659260841701"/>
        </patternFill>
      </fill>
    </dxf>
    <dxf>
      <fill>
        <patternFill>
          <bgColor rgb="FFC00000"/>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patternType="solid">
          <fgColor rgb="FFB45F06"/>
          <bgColor rgb="FFB45F06"/>
        </patternFill>
      </fill>
    </dxf>
    <dxf>
      <fill>
        <patternFill patternType="solid">
          <fgColor rgb="FF85200C"/>
          <bgColor rgb="FF85200C"/>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patternType="solid">
          <fgColor rgb="FFB45F06"/>
          <bgColor rgb="FFB45F06"/>
        </patternFill>
      </fill>
    </dxf>
    <dxf>
      <fill>
        <patternFill patternType="solid">
          <fgColor rgb="FF85200C"/>
          <bgColor rgb="FF85200C"/>
        </patternFill>
      </fill>
    </dxf>
    <dxf>
      <fill>
        <patternFill>
          <bgColor theme="7" tint="0.79998168889431442"/>
        </patternFill>
      </fill>
    </dxf>
    <dxf>
      <fill>
        <patternFill>
          <bgColor theme="6" tint="0.79998168889431442"/>
        </patternFill>
      </fill>
    </dxf>
    <dxf>
      <fill>
        <patternFill>
          <bgColor theme="5" tint="0.79998168889431442"/>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ill>
        <patternFill>
          <bgColor theme="5" tint="-0.24994659260841701"/>
        </patternFill>
      </fill>
    </dxf>
    <dxf>
      <fill>
        <patternFill>
          <bgColor theme="7" tint="-0.24994659260841701"/>
        </patternFill>
      </fill>
    </dxf>
    <dxf>
      <fill>
        <patternFill>
          <bgColor theme="8"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ill>
        <patternFill>
          <bgColor theme="5" tint="-0.24994659260841701"/>
        </patternFill>
      </fill>
    </dxf>
    <dxf>
      <fill>
        <patternFill>
          <bgColor theme="7" tint="-0.24994659260841701"/>
        </patternFill>
      </fill>
    </dxf>
    <dxf>
      <fill>
        <patternFill>
          <bgColor theme="8"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ont>
        <color theme="0"/>
      </font>
      <fill>
        <patternFill>
          <bgColor theme="7" tint="-0.24994659260841701"/>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7"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linktomystuff.com/" TargetMode="External"/><Relationship Id="rId1" Type="http://schemas.openxmlformats.org/officeDocument/2006/relationships/hyperlink" Target="http://www.linktomystuff.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www.kinesis.co.n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AF9A-2F25-46A0-A380-F7ECDBA639A8}">
  <dimension ref="A1:Z199"/>
  <sheetViews>
    <sheetView workbookViewId="0">
      <selection activeCell="T10" sqref="T10:Z99"/>
    </sheetView>
  </sheetViews>
  <sheetFormatPr defaultRowHeight="12.75" x14ac:dyDescent="0.2"/>
  <cols>
    <col min="1" max="1" width="1.7109375" style="37" customWidth="1"/>
    <col min="2" max="2" width="25.42578125" style="37" customWidth="1"/>
    <col min="3" max="3" width="8.42578125" style="37" customWidth="1"/>
    <col min="4" max="4" width="16.7109375" style="37" customWidth="1"/>
    <col min="5" max="5" width="20.140625" style="37" customWidth="1"/>
    <col min="6" max="6" width="4.28515625" style="37" customWidth="1"/>
    <col min="7" max="7" width="8.7109375" style="37" customWidth="1"/>
    <col min="8" max="9" width="20.140625" style="37" customWidth="1"/>
    <col min="10" max="10" width="17.85546875" style="37" customWidth="1"/>
    <col min="11" max="11" width="18.140625" style="37" customWidth="1"/>
    <col min="12" max="12" width="20.140625" style="37" customWidth="1"/>
    <col min="13" max="13" width="2" style="37" customWidth="1"/>
    <col min="14" max="15" width="20.140625" style="37" customWidth="1"/>
    <col min="16" max="16" width="13.85546875" style="37" customWidth="1"/>
    <col min="17" max="17" width="20.140625" style="37" customWidth="1"/>
    <col min="18" max="18" width="5.28515625" style="37" customWidth="1"/>
    <col min="19" max="19" width="2.85546875" style="40" customWidth="1"/>
    <col min="20" max="20" width="12.5703125" style="40"/>
    <col min="21" max="21" width="2.85546875" style="40" customWidth="1"/>
    <col min="22" max="22" width="12.5703125" style="40"/>
    <col min="23" max="23" width="2.85546875" style="40" customWidth="1"/>
    <col min="24" max="24" width="12.5703125" style="40" customWidth="1"/>
    <col min="25" max="25" width="2.5703125" style="40" customWidth="1"/>
    <col min="26" max="26" width="46.42578125" style="40" customWidth="1"/>
    <col min="27" max="16384" width="9.140625" style="37"/>
  </cols>
  <sheetData>
    <row r="1" spans="1:26" ht="9.75" customHeight="1" x14ac:dyDescent="0.55000000000000004">
      <c r="A1" s="37" t="s">
        <v>98</v>
      </c>
      <c r="B1" s="185"/>
      <c r="C1" s="38"/>
      <c r="D1" s="38"/>
      <c r="E1" s="38"/>
      <c r="F1" s="38"/>
      <c r="G1" s="38"/>
      <c r="H1" s="38"/>
      <c r="I1" s="38"/>
      <c r="J1" s="184"/>
      <c r="K1" s="184"/>
      <c r="L1" s="184"/>
      <c r="M1" s="184"/>
      <c r="N1" s="184"/>
      <c r="O1" s="184"/>
      <c r="P1" s="184"/>
      <c r="Q1" s="184"/>
      <c r="R1" s="39"/>
      <c r="S1" s="57"/>
      <c r="T1" s="59"/>
      <c r="U1" s="57"/>
      <c r="V1" s="59"/>
      <c r="W1" s="59"/>
      <c r="X1" s="59"/>
      <c r="Y1" s="59"/>
      <c r="Z1" s="59"/>
    </row>
    <row r="2" spans="1:26" ht="39" customHeight="1" thickBot="1" x14ac:dyDescent="0.6">
      <c r="A2" s="37" t="s">
        <v>94</v>
      </c>
      <c r="B2" s="41" t="str">
        <f>IF(D4&lt;&gt;"","MEETING AGENDA - "&amp;D4,"MEETING AGENDA")</f>
        <v>MEETING AGENDA - [Name of meeting]</v>
      </c>
      <c r="C2" s="42"/>
      <c r="D2" s="42"/>
      <c r="E2" s="42"/>
      <c r="F2" s="42"/>
      <c r="G2" s="183"/>
      <c r="H2" s="183"/>
      <c r="I2" s="183"/>
      <c r="J2" s="183"/>
      <c r="K2" s="183"/>
      <c r="L2" s="267" t="s">
        <v>263</v>
      </c>
      <c r="M2" s="267"/>
      <c r="N2" s="267"/>
      <c r="O2" s="267"/>
      <c r="P2" s="267"/>
      <c r="Q2" s="267"/>
      <c r="R2" s="39"/>
      <c r="S2" s="57"/>
      <c r="T2" s="59" t="s">
        <v>268</v>
      </c>
      <c r="U2" s="57"/>
      <c r="V2" s="59"/>
      <c r="W2" s="59"/>
      <c r="X2" s="59"/>
      <c r="Y2" s="59"/>
      <c r="Z2" s="59"/>
    </row>
    <row r="3" spans="1:26" ht="21" customHeight="1" thickTop="1" x14ac:dyDescent="0.2">
      <c r="A3" s="38"/>
      <c r="B3" s="38"/>
      <c r="C3" s="38"/>
      <c r="D3" s="38"/>
      <c r="E3" s="39"/>
      <c r="F3" s="39"/>
      <c r="G3" s="39"/>
      <c r="H3" s="39"/>
      <c r="I3" s="39"/>
      <c r="J3" s="233"/>
      <c r="K3" s="233"/>
      <c r="L3" s="233"/>
      <c r="M3" s="233"/>
      <c r="N3" s="233"/>
      <c r="O3" s="233"/>
      <c r="P3" s="233"/>
      <c r="Q3" s="233"/>
      <c r="R3" s="39"/>
      <c r="S3" s="57"/>
      <c r="T3" s="60" t="s">
        <v>269</v>
      </c>
      <c r="U3" s="57"/>
      <c r="V3" s="179"/>
      <c r="W3" s="179"/>
      <c r="X3" s="179"/>
      <c r="Y3" s="179"/>
      <c r="Z3" s="179"/>
    </row>
    <row r="4" spans="1:26" ht="21" customHeight="1" x14ac:dyDescent="0.2">
      <c r="A4" s="61"/>
      <c r="B4" s="62" t="s">
        <v>257</v>
      </c>
      <c r="C4" s="63"/>
      <c r="D4" s="178" t="s">
        <v>260</v>
      </c>
      <c r="E4" s="63"/>
      <c r="F4" s="63"/>
      <c r="G4" s="63"/>
      <c r="H4" s="39"/>
      <c r="I4" s="39"/>
      <c r="J4" s="268" t="s">
        <v>282</v>
      </c>
      <c r="K4" s="269" t="s">
        <v>292</v>
      </c>
      <c r="L4" s="269"/>
      <c r="M4" s="269"/>
      <c r="N4" s="269"/>
      <c r="O4" s="269"/>
      <c r="P4" s="269"/>
      <c r="Q4" s="269"/>
      <c r="R4" s="66"/>
      <c r="S4" s="67"/>
      <c r="T4" s="60" t="s">
        <v>270</v>
      </c>
      <c r="U4" s="67"/>
      <c r="V4" s="179"/>
      <c r="W4" s="179"/>
      <c r="X4" s="179"/>
      <c r="Y4" s="179"/>
      <c r="Z4" s="179"/>
    </row>
    <row r="5" spans="1:26" ht="21" customHeight="1" x14ac:dyDescent="0.2">
      <c r="A5" s="61"/>
      <c r="B5" s="62" t="s">
        <v>258</v>
      </c>
      <c r="C5" s="63"/>
      <c r="D5" s="178" t="s">
        <v>261</v>
      </c>
      <c r="E5" s="63"/>
      <c r="F5" s="63"/>
      <c r="G5" s="63"/>
      <c r="H5" s="39"/>
      <c r="I5" s="39"/>
      <c r="J5" s="268"/>
      <c r="K5" s="269"/>
      <c r="L5" s="269"/>
      <c r="M5" s="269"/>
      <c r="N5" s="269"/>
      <c r="O5" s="269"/>
      <c r="P5" s="269"/>
      <c r="Q5" s="269"/>
      <c r="R5" s="66"/>
      <c r="S5" s="67"/>
      <c r="T5" s="60" t="s">
        <v>271</v>
      </c>
      <c r="U5" s="67"/>
      <c r="V5" s="179"/>
      <c r="W5" s="179"/>
      <c r="X5" s="179"/>
      <c r="Y5" s="179"/>
      <c r="Z5" s="179"/>
    </row>
    <row r="6" spans="1:26" ht="21" customHeight="1" x14ac:dyDescent="0.2">
      <c r="A6" s="38"/>
      <c r="B6" s="62" t="s">
        <v>259</v>
      </c>
      <c r="C6" s="63"/>
      <c r="D6" s="178" t="s">
        <v>262</v>
      </c>
      <c r="E6" s="239" t="s">
        <v>290</v>
      </c>
      <c r="F6" s="232" t="s">
        <v>289</v>
      </c>
      <c r="G6" s="240" t="s">
        <v>291</v>
      </c>
      <c r="H6" s="39"/>
      <c r="I6" s="39"/>
      <c r="J6" s="268"/>
      <c r="K6" s="269"/>
      <c r="L6" s="269"/>
      <c r="M6" s="269"/>
      <c r="N6" s="269"/>
      <c r="O6" s="269"/>
      <c r="P6" s="269"/>
      <c r="Q6" s="269"/>
      <c r="R6" s="39"/>
      <c r="S6" s="57"/>
      <c r="T6" s="60" t="s">
        <v>272</v>
      </c>
      <c r="U6" s="57"/>
      <c r="V6" s="57"/>
      <c r="W6" s="57"/>
      <c r="X6" s="57"/>
      <c r="Y6" s="57"/>
      <c r="Z6" s="57"/>
    </row>
    <row r="7" spans="1:26" ht="21" customHeight="1" x14ac:dyDescent="0.2">
      <c r="A7" s="38"/>
      <c r="B7" s="62" t="s">
        <v>285</v>
      </c>
      <c r="C7" s="63"/>
      <c r="D7" s="178" t="s">
        <v>288</v>
      </c>
      <c r="E7" s="63"/>
      <c r="F7" s="63"/>
      <c r="G7" s="63"/>
      <c r="H7" s="99"/>
      <c r="I7" s="99"/>
      <c r="J7" s="238"/>
      <c r="K7" s="269"/>
      <c r="L7" s="269"/>
      <c r="M7" s="269"/>
      <c r="N7" s="269"/>
      <c r="O7" s="269"/>
      <c r="P7" s="269"/>
      <c r="Q7" s="269"/>
      <c r="R7" s="39"/>
      <c r="S7" s="57"/>
      <c r="T7" s="60"/>
      <c r="U7" s="57"/>
      <c r="V7" s="57"/>
      <c r="W7" s="57"/>
      <c r="X7" s="57"/>
      <c r="Y7" s="57"/>
      <c r="Z7" s="57"/>
    </row>
    <row r="8" spans="1:26" ht="21" customHeight="1" x14ac:dyDescent="0.2">
      <c r="A8" s="38"/>
      <c r="B8" s="62" t="s">
        <v>286</v>
      </c>
      <c r="C8" s="63"/>
      <c r="D8" s="178" t="s">
        <v>287</v>
      </c>
      <c r="E8" s="63"/>
      <c r="F8" s="63"/>
      <c r="G8" s="63"/>
      <c r="H8" s="99"/>
      <c r="I8" s="99"/>
      <c r="J8" s="238"/>
      <c r="K8" s="269"/>
      <c r="L8" s="269"/>
      <c r="M8" s="269"/>
      <c r="N8" s="269"/>
      <c r="O8" s="269"/>
      <c r="P8" s="269"/>
      <c r="Q8" s="269"/>
      <c r="R8" s="39"/>
      <c r="S8" s="57"/>
      <c r="T8" s="60"/>
      <c r="U8" s="57"/>
      <c r="V8" s="57"/>
      <c r="W8" s="57"/>
      <c r="X8" s="57"/>
      <c r="Y8" s="57"/>
      <c r="Z8" s="57"/>
    </row>
    <row r="9" spans="1:26" ht="21" customHeight="1" x14ac:dyDescent="0.2">
      <c r="A9" s="38"/>
      <c r="B9" s="99"/>
      <c r="C9" s="61"/>
      <c r="D9" s="100"/>
      <c r="E9" s="61"/>
      <c r="F9" s="61"/>
      <c r="G9" s="61"/>
      <c r="H9" s="99"/>
      <c r="I9" s="99"/>
      <c r="J9" s="238"/>
      <c r="K9" s="99"/>
      <c r="L9" s="99"/>
      <c r="M9" s="99"/>
      <c r="N9" s="99"/>
      <c r="O9" s="99"/>
      <c r="P9" s="99"/>
      <c r="Q9" s="99"/>
      <c r="R9" s="39"/>
      <c r="S9" s="57"/>
      <c r="T9" s="60"/>
      <c r="U9" s="57"/>
      <c r="V9" s="57"/>
      <c r="W9" s="57"/>
      <c r="X9" s="57"/>
      <c r="Y9" s="57"/>
      <c r="Z9" s="57"/>
    </row>
    <row r="10" spans="1:26" ht="21" customHeight="1" x14ac:dyDescent="0.2">
      <c r="A10" s="38"/>
      <c r="B10" s="261" t="s">
        <v>293</v>
      </c>
      <c r="C10" s="261"/>
      <c r="D10" s="261"/>
      <c r="E10" s="261"/>
      <c r="G10" s="262" t="s">
        <v>320</v>
      </c>
      <c r="H10" s="262"/>
      <c r="I10" s="262"/>
      <c r="J10" s="262"/>
      <c r="K10" s="262"/>
      <c r="L10" s="262"/>
      <c r="M10" s="262"/>
      <c r="N10" s="262"/>
      <c r="O10" s="262"/>
      <c r="P10" s="262"/>
      <c r="Q10" s="262"/>
      <c r="R10" s="39"/>
      <c r="S10" s="57"/>
      <c r="T10" s="266" t="s">
        <v>321</v>
      </c>
      <c r="U10" s="266"/>
      <c r="V10" s="266"/>
      <c r="W10" s="266"/>
      <c r="X10" s="266"/>
      <c r="Y10" s="266"/>
      <c r="Z10" s="266"/>
    </row>
    <row r="11" spans="1:26" ht="21" customHeight="1" x14ac:dyDescent="0.2">
      <c r="A11" s="46"/>
      <c r="B11" s="173" t="s">
        <v>295</v>
      </c>
      <c r="C11" s="264" t="s">
        <v>294</v>
      </c>
      <c r="D11" s="264"/>
      <c r="E11" s="47" t="s">
        <v>296</v>
      </c>
      <c r="G11" s="47" t="s">
        <v>300</v>
      </c>
      <c r="H11" s="263" t="s">
        <v>301</v>
      </c>
      <c r="I11" s="263"/>
      <c r="J11" s="173" t="s">
        <v>306</v>
      </c>
      <c r="K11" s="173" t="s">
        <v>302</v>
      </c>
      <c r="L11" s="173" t="s">
        <v>303</v>
      </c>
      <c r="M11" s="173"/>
      <c r="N11" s="263" t="s">
        <v>304</v>
      </c>
      <c r="O11" s="263"/>
      <c r="P11" s="47" t="s">
        <v>203</v>
      </c>
      <c r="Q11" s="173" t="s">
        <v>305</v>
      </c>
      <c r="R11" s="45"/>
      <c r="S11" s="71"/>
      <c r="T11" s="266"/>
      <c r="U11" s="266"/>
      <c r="V11" s="266"/>
      <c r="W11" s="266"/>
      <c r="X11" s="266"/>
      <c r="Y11" s="266"/>
      <c r="Z11" s="266"/>
    </row>
    <row r="12" spans="1:26" ht="40.5" customHeight="1" x14ac:dyDescent="0.2">
      <c r="A12" s="40"/>
      <c r="B12" s="235" t="s">
        <v>297</v>
      </c>
      <c r="C12" s="265" t="s">
        <v>298</v>
      </c>
      <c r="D12" s="265"/>
      <c r="E12" s="241" t="s">
        <v>299</v>
      </c>
      <c r="G12" s="246">
        <f>IF(H12&lt;&gt;"",1,"")</f>
        <v>1</v>
      </c>
      <c r="H12" s="259" t="s">
        <v>307</v>
      </c>
      <c r="I12" s="259"/>
      <c r="J12" s="247" t="s">
        <v>281</v>
      </c>
      <c r="K12" s="247" t="s">
        <v>308</v>
      </c>
      <c r="L12" s="253" t="s">
        <v>309</v>
      </c>
      <c r="M12" s="247"/>
      <c r="N12" s="259" t="s">
        <v>310</v>
      </c>
      <c r="O12" s="259"/>
      <c r="P12" s="248">
        <v>46023</v>
      </c>
      <c r="Q12" s="247" t="s">
        <v>276</v>
      </c>
      <c r="R12" s="40"/>
      <c r="S12" s="57"/>
      <c r="T12" s="266"/>
      <c r="U12" s="266"/>
      <c r="V12" s="266"/>
      <c r="W12" s="266"/>
      <c r="X12" s="266"/>
      <c r="Y12" s="266"/>
      <c r="Z12" s="266"/>
    </row>
    <row r="13" spans="1:26" ht="21" customHeight="1" x14ac:dyDescent="0.2">
      <c r="B13" s="235"/>
      <c r="C13" s="265"/>
      <c r="D13" s="265"/>
      <c r="E13" s="241"/>
      <c r="G13" s="246" t="str">
        <f>IF(H13&lt;&gt;"",MAX(G12)+1,"")</f>
        <v/>
      </c>
      <c r="H13" s="247"/>
      <c r="I13" s="247"/>
      <c r="J13" s="247"/>
      <c r="K13" s="247"/>
      <c r="L13" s="253"/>
      <c r="M13" s="247"/>
      <c r="N13" s="259" t="s">
        <v>311</v>
      </c>
      <c r="O13" s="259"/>
      <c r="P13" s="248">
        <v>46388</v>
      </c>
      <c r="Q13" s="247" t="s">
        <v>276</v>
      </c>
      <c r="S13" s="67"/>
      <c r="T13" s="266"/>
      <c r="U13" s="266"/>
      <c r="V13" s="266"/>
      <c r="W13" s="266"/>
      <c r="X13" s="266"/>
      <c r="Y13" s="266"/>
      <c r="Z13" s="266"/>
    </row>
    <row r="14" spans="1:26" ht="27.75" customHeight="1" x14ac:dyDescent="0.2">
      <c r="B14" s="235"/>
      <c r="C14" s="265"/>
      <c r="D14" s="265"/>
      <c r="E14" s="241"/>
      <c r="G14" s="246">
        <f>IF(H14&lt;&gt;"",MAX(G12:G13)+1,"")</f>
        <v>2</v>
      </c>
      <c r="H14" s="259" t="s">
        <v>317</v>
      </c>
      <c r="I14" s="259"/>
      <c r="J14" s="247" t="s">
        <v>13</v>
      </c>
      <c r="K14" s="247" t="s">
        <v>318</v>
      </c>
      <c r="L14" s="254" t="s">
        <v>299</v>
      </c>
      <c r="M14" s="249"/>
      <c r="N14" s="259"/>
      <c r="O14" s="259"/>
      <c r="P14" s="248"/>
      <c r="Q14" s="247"/>
      <c r="S14" s="67"/>
      <c r="T14" s="266"/>
      <c r="U14" s="266"/>
      <c r="V14" s="266"/>
      <c r="W14" s="266"/>
      <c r="X14" s="266"/>
      <c r="Y14" s="266"/>
      <c r="Z14" s="266"/>
    </row>
    <row r="15" spans="1:26" ht="21" customHeight="1" x14ac:dyDescent="0.2">
      <c r="B15" s="235"/>
      <c r="C15" s="265"/>
      <c r="D15" s="265"/>
      <c r="E15" s="241"/>
      <c r="G15" s="246">
        <f>IF(H15&lt;&gt;"",MAX(G12:G14)+1,"")</f>
        <v>3</v>
      </c>
      <c r="H15" s="259" t="s">
        <v>312</v>
      </c>
      <c r="I15" s="259"/>
      <c r="J15" s="247" t="s">
        <v>13</v>
      </c>
      <c r="K15" s="247" t="s">
        <v>318</v>
      </c>
      <c r="L15" s="255" t="s">
        <v>314</v>
      </c>
      <c r="M15" s="250"/>
      <c r="N15" s="259" t="s">
        <v>319</v>
      </c>
      <c r="O15" s="259"/>
      <c r="P15" s="248">
        <v>45680</v>
      </c>
      <c r="Q15" s="247" t="s">
        <v>278</v>
      </c>
      <c r="S15" s="67"/>
      <c r="T15" s="266"/>
      <c r="U15" s="266"/>
      <c r="V15" s="266"/>
      <c r="W15" s="266"/>
      <c r="X15" s="266"/>
      <c r="Y15" s="266"/>
      <c r="Z15" s="266"/>
    </row>
    <row r="16" spans="1:26" ht="21" customHeight="1" x14ac:dyDescent="0.2">
      <c r="B16" s="235"/>
      <c r="C16" s="265"/>
      <c r="D16" s="265"/>
      <c r="E16" s="241"/>
      <c r="G16" s="246" t="str">
        <f>IF(H16&lt;&gt;"",MAX(G12:G15)+1,"")</f>
        <v/>
      </c>
      <c r="H16" s="259"/>
      <c r="I16" s="259"/>
      <c r="J16" s="247"/>
      <c r="K16" s="247"/>
      <c r="L16" s="253"/>
      <c r="M16" s="247"/>
      <c r="N16" s="259"/>
      <c r="O16" s="259"/>
      <c r="P16" s="248"/>
      <c r="Q16" s="247"/>
      <c r="S16" s="67"/>
      <c r="T16" s="266"/>
      <c r="U16" s="266"/>
      <c r="V16" s="266"/>
      <c r="W16" s="266"/>
      <c r="X16" s="266"/>
      <c r="Y16" s="266"/>
      <c r="Z16" s="266"/>
    </row>
    <row r="17" spans="2:26" ht="21" customHeight="1" x14ac:dyDescent="0.2">
      <c r="B17" s="235"/>
      <c r="C17" s="265"/>
      <c r="D17" s="265"/>
      <c r="E17" s="241"/>
      <c r="G17" s="246" t="str">
        <f>IF(H17&lt;&gt;"",MAX(G12:G16)+1,"")</f>
        <v/>
      </c>
      <c r="H17" s="259"/>
      <c r="I17" s="259"/>
      <c r="J17" s="247"/>
      <c r="K17" s="247"/>
      <c r="L17" s="253"/>
      <c r="M17" s="247"/>
      <c r="N17" s="259"/>
      <c r="O17" s="259"/>
      <c r="P17" s="248"/>
      <c r="Q17" s="247"/>
      <c r="S17" s="67"/>
      <c r="T17" s="266"/>
      <c r="U17" s="266"/>
      <c r="V17" s="266"/>
      <c r="W17" s="266"/>
      <c r="X17" s="266"/>
      <c r="Y17" s="266"/>
      <c r="Z17" s="266"/>
    </row>
    <row r="18" spans="2:26" ht="21" customHeight="1" x14ac:dyDescent="0.2">
      <c r="B18" s="235"/>
      <c r="C18" s="265"/>
      <c r="D18" s="265"/>
      <c r="E18" s="241"/>
      <c r="G18" s="246" t="str">
        <f>IF(H18&lt;&gt;"",MAX(G12:G17)+1,"")</f>
        <v/>
      </c>
      <c r="H18" s="259"/>
      <c r="I18" s="259"/>
      <c r="J18" s="247"/>
      <c r="K18" s="247"/>
      <c r="L18" s="253"/>
      <c r="M18" s="247"/>
      <c r="N18" s="259"/>
      <c r="O18" s="259"/>
      <c r="P18" s="248"/>
      <c r="Q18" s="247"/>
      <c r="S18" s="67"/>
      <c r="T18" s="266"/>
      <c r="U18" s="266"/>
      <c r="V18" s="266"/>
      <c r="W18" s="266"/>
      <c r="X18" s="266"/>
      <c r="Y18" s="266"/>
      <c r="Z18" s="266"/>
    </row>
    <row r="19" spans="2:26" ht="21" customHeight="1" x14ac:dyDescent="0.2">
      <c r="B19" s="235"/>
      <c r="C19" s="265"/>
      <c r="D19" s="265"/>
      <c r="E19" s="241"/>
      <c r="G19" s="246" t="str">
        <f>IF(H19&lt;&gt;"",MAX(G12:G18)+1,"")</f>
        <v/>
      </c>
      <c r="H19" s="259"/>
      <c r="I19" s="259"/>
      <c r="J19" s="247"/>
      <c r="K19" s="247"/>
      <c r="L19" s="253"/>
      <c r="M19" s="247"/>
      <c r="N19" s="259"/>
      <c r="O19" s="259"/>
      <c r="P19" s="248"/>
      <c r="Q19" s="247"/>
      <c r="S19" s="67"/>
      <c r="T19" s="266"/>
      <c r="U19" s="266"/>
      <c r="V19" s="266"/>
      <c r="W19" s="266"/>
      <c r="X19" s="266"/>
      <c r="Y19" s="266"/>
      <c r="Z19" s="266"/>
    </row>
    <row r="20" spans="2:26" ht="21" customHeight="1" x14ac:dyDescent="0.2">
      <c r="B20" s="235"/>
      <c r="C20" s="265"/>
      <c r="D20" s="265"/>
      <c r="E20" s="241"/>
      <c r="G20" s="246" t="str">
        <f>IF(H20&lt;&gt;"",MAX(G12:G19)+1,"")</f>
        <v/>
      </c>
      <c r="H20" s="259"/>
      <c r="I20" s="259"/>
      <c r="J20" s="247"/>
      <c r="K20" s="247"/>
      <c r="L20" s="253"/>
      <c r="M20" s="247"/>
      <c r="N20" s="259"/>
      <c r="O20" s="259"/>
      <c r="P20" s="248"/>
      <c r="Q20" s="247"/>
      <c r="S20" s="67"/>
      <c r="T20" s="266"/>
      <c r="U20" s="266"/>
      <c r="V20" s="266"/>
      <c r="W20" s="266"/>
      <c r="X20" s="266"/>
      <c r="Y20" s="266"/>
      <c r="Z20" s="266"/>
    </row>
    <row r="21" spans="2:26" ht="21" customHeight="1" x14ac:dyDescent="0.2">
      <c r="B21" s="235"/>
      <c r="C21" s="265"/>
      <c r="D21" s="265"/>
      <c r="E21" s="241"/>
      <c r="G21" s="246" t="str">
        <f>IF(H21&lt;&gt;"",MAX(G12:G20)+1,"")</f>
        <v/>
      </c>
      <c r="H21" s="259"/>
      <c r="I21" s="259"/>
      <c r="J21" s="247"/>
      <c r="K21" s="247"/>
      <c r="L21" s="253"/>
      <c r="M21" s="247"/>
      <c r="N21" s="259"/>
      <c r="O21" s="259"/>
      <c r="P21" s="248"/>
      <c r="Q21" s="247"/>
      <c r="S21" s="67"/>
      <c r="T21" s="266"/>
      <c r="U21" s="266"/>
      <c r="V21" s="266"/>
      <c r="W21" s="266"/>
      <c r="X21" s="266"/>
      <c r="Y21" s="266"/>
      <c r="Z21" s="266"/>
    </row>
    <row r="22" spans="2:26" ht="21" customHeight="1" x14ac:dyDescent="0.2">
      <c r="B22" s="235"/>
      <c r="C22" s="265"/>
      <c r="D22" s="265"/>
      <c r="E22" s="241"/>
      <c r="G22" s="246" t="str">
        <f>IF(H22&lt;&gt;"",MAX(G12:G21)+1,"")</f>
        <v/>
      </c>
      <c r="H22" s="259"/>
      <c r="I22" s="259"/>
      <c r="J22" s="247"/>
      <c r="K22" s="247"/>
      <c r="L22" s="253"/>
      <c r="M22" s="247"/>
      <c r="N22" s="259"/>
      <c r="O22" s="259"/>
      <c r="P22" s="248"/>
      <c r="Q22" s="247"/>
      <c r="S22" s="67"/>
      <c r="T22" s="266"/>
      <c r="U22" s="266"/>
      <c r="V22" s="266"/>
      <c r="W22" s="266"/>
      <c r="X22" s="266"/>
      <c r="Y22" s="266"/>
      <c r="Z22" s="266"/>
    </row>
    <row r="23" spans="2:26" ht="21" customHeight="1" x14ac:dyDescent="0.2">
      <c r="B23" s="38"/>
      <c r="C23" s="38"/>
      <c r="D23" s="38"/>
      <c r="E23" s="38"/>
      <c r="F23" s="38"/>
      <c r="G23" s="251"/>
      <c r="H23" s="251"/>
      <c r="I23" s="251"/>
      <c r="J23" s="252"/>
      <c r="K23" s="252"/>
      <c r="L23" s="256"/>
      <c r="M23" s="252"/>
      <c r="N23" s="256"/>
      <c r="O23" s="256"/>
      <c r="P23" s="252"/>
      <c r="Q23" s="252"/>
      <c r="S23" s="67"/>
      <c r="T23" s="266"/>
      <c r="U23" s="266"/>
      <c r="V23" s="266"/>
      <c r="W23" s="266"/>
      <c r="X23" s="266"/>
      <c r="Y23" s="266"/>
      <c r="Z23" s="266"/>
    </row>
    <row r="24" spans="2:26" ht="21" customHeight="1" x14ac:dyDescent="0.2">
      <c r="B24" s="261" t="s">
        <v>267</v>
      </c>
      <c r="C24" s="261"/>
      <c r="D24" s="261"/>
      <c r="E24" s="261"/>
      <c r="G24" s="270" t="s">
        <v>264</v>
      </c>
      <c r="H24" s="270"/>
      <c r="I24" s="270"/>
      <c r="J24" s="270"/>
      <c r="K24" s="270"/>
      <c r="L24" s="270"/>
      <c r="M24" s="270"/>
      <c r="N24" s="270"/>
      <c r="O24" s="270"/>
      <c r="P24" s="270"/>
      <c r="Q24" s="270"/>
      <c r="S24" s="67"/>
      <c r="T24" s="266"/>
      <c r="U24" s="266"/>
      <c r="V24" s="266"/>
      <c r="W24" s="266"/>
      <c r="X24" s="266"/>
      <c r="Y24" s="266"/>
      <c r="Z24" s="266"/>
    </row>
    <row r="25" spans="2:26" ht="21" customHeight="1" x14ac:dyDescent="0.2">
      <c r="B25" s="173" t="s">
        <v>265</v>
      </c>
      <c r="C25" s="173" t="s">
        <v>266</v>
      </c>
      <c r="D25" s="47" t="s">
        <v>264</v>
      </c>
      <c r="E25" s="47" t="s">
        <v>313</v>
      </c>
      <c r="G25" s="264" t="s">
        <v>262</v>
      </c>
      <c r="H25" s="264"/>
      <c r="I25" s="47" t="s">
        <v>283</v>
      </c>
      <c r="J25" s="47" t="s">
        <v>284</v>
      </c>
      <c r="K25" s="47"/>
      <c r="L25" s="47"/>
      <c r="M25" s="47"/>
      <c r="N25" s="47"/>
      <c r="O25" s="47"/>
      <c r="P25" s="47"/>
      <c r="Q25" s="47"/>
      <c r="S25" s="67"/>
      <c r="T25" s="266"/>
      <c r="U25" s="266"/>
      <c r="V25" s="266"/>
      <c r="W25" s="266"/>
      <c r="X25" s="266"/>
      <c r="Y25" s="266"/>
      <c r="Z25" s="266"/>
    </row>
    <row r="26" spans="2:26" ht="21" customHeight="1" x14ac:dyDescent="0.2">
      <c r="B26" s="235" t="s">
        <v>13</v>
      </c>
      <c r="C26" s="235" t="str" cm="1">
        <f t="array" aca="1" ref="C26" ca="1">_xlfn.TEXTJOIN("", TRUE, IF(MID(" "&amp;B26, ROW(INDIRECT("1:"&amp;LEN(B26))), 1)=" ", MID(B26, ROW(INDIRECT("1:"&amp;LEN(B26))), 1), ""))</f>
        <v>PJ</v>
      </c>
      <c r="D26" s="236">
        <f t="shared" ref="D26:D35" si="0">(COUNTIFS($G26:$Q26,"Attended")+COUNTIFS($G26:$Q26,"Delegated"))/COUNTA(G$25:Q$25)</f>
        <v>0.33333333333333331</v>
      </c>
      <c r="E26" s="244" t="s">
        <v>314</v>
      </c>
      <c r="F26" s="234"/>
      <c r="G26" s="260" t="s">
        <v>269</v>
      </c>
      <c r="H26" s="260"/>
      <c r="I26" s="234"/>
      <c r="J26" s="234"/>
      <c r="K26" s="234"/>
      <c r="L26" s="234"/>
      <c r="M26" s="234"/>
      <c r="N26" s="234"/>
      <c r="O26" s="234"/>
      <c r="P26" s="234"/>
      <c r="Q26" s="234"/>
      <c r="S26" s="67"/>
      <c r="T26" s="266"/>
      <c r="U26" s="266"/>
      <c r="V26" s="266"/>
      <c r="W26" s="266"/>
      <c r="X26" s="266"/>
      <c r="Y26" s="266"/>
      <c r="Z26" s="266"/>
    </row>
    <row r="27" spans="2:26" ht="21" customHeight="1" x14ac:dyDescent="0.2">
      <c r="B27" s="235" t="s">
        <v>273</v>
      </c>
      <c r="C27" s="235" t="str" cm="1">
        <f t="array" aca="1" ref="C27" ca="1">_xlfn.TEXTJOIN("", TRUE, IF(MID(" "&amp;B27, ROW(INDIRECT("1:"&amp;LEN(B27))), 1)=" ", MID(B27, ROW(INDIRECT("1:"&amp;LEN(B27))), 1), ""))</f>
        <v>AB</v>
      </c>
      <c r="D27" s="236">
        <f t="shared" si="0"/>
        <v>0.33333333333333331</v>
      </c>
      <c r="E27" s="244" t="s">
        <v>314</v>
      </c>
      <c r="F27" s="234"/>
      <c r="G27" s="260" t="s">
        <v>269</v>
      </c>
      <c r="H27" s="260"/>
      <c r="I27" s="234"/>
      <c r="J27" s="234"/>
      <c r="K27" s="234"/>
      <c r="L27" s="234"/>
      <c r="M27" s="234"/>
      <c r="N27" s="234"/>
      <c r="O27" s="234"/>
      <c r="P27" s="234"/>
      <c r="Q27" s="234"/>
      <c r="S27" s="67"/>
      <c r="T27" s="266"/>
      <c r="U27" s="266"/>
      <c r="V27" s="266"/>
      <c r="W27" s="266"/>
      <c r="X27" s="266"/>
      <c r="Y27" s="266"/>
      <c r="Z27" s="266"/>
    </row>
    <row r="28" spans="2:26" ht="21" customHeight="1" x14ac:dyDescent="0.2">
      <c r="B28" s="235" t="s">
        <v>274</v>
      </c>
      <c r="C28" s="235" t="str" cm="1">
        <f t="array" aca="1" ref="C28" ca="1">_xlfn.TEXTJOIN("", TRUE, IF(MID(" "&amp;B28, ROW(INDIRECT("1:"&amp;LEN(B28))), 1)=" ", MID(B28, ROW(INDIRECT("1:"&amp;LEN(B28))), 1), ""))</f>
        <v>CC</v>
      </c>
      <c r="D28" s="236">
        <f t="shared" si="0"/>
        <v>0.33333333333333331</v>
      </c>
      <c r="E28" s="235" t="s">
        <v>315</v>
      </c>
      <c r="F28" s="234"/>
      <c r="G28" s="260" t="s">
        <v>270</v>
      </c>
      <c r="H28" s="260"/>
      <c r="I28" s="234"/>
      <c r="J28" s="234"/>
      <c r="K28" s="234"/>
      <c r="L28" s="234"/>
      <c r="M28" s="234"/>
      <c r="N28" s="234"/>
      <c r="O28" s="234"/>
      <c r="P28" s="234"/>
      <c r="Q28" s="234"/>
      <c r="S28" s="67"/>
      <c r="T28" s="266"/>
      <c r="U28" s="266"/>
      <c r="V28" s="266"/>
      <c r="W28" s="266"/>
      <c r="X28" s="266"/>
      <c r="Y28" s="266"/>
      <c r="Z28" s="266"/>
    </row>
    <row r="29" spans="2:26" ht="21" customHeight="1" x14ac:dyDescent="0.2">
      <c r="B29" s="235" t="s">
        <v>275</v>
      </c>
      <c r="C29" s="235" t="str" cm="1">
        <f t="array" aca="1" ref="C29" ca="1">_xlfn.TEXTJOIN("", TRUE, IF(MID(" "&amp;B29, ROW(INDIRECT("1:"&amp;LEN(B29))), 1)=" ", MID(B29, ROW(INDIRECT("1:"&amp;LEN(B29))), 1), ""))</f>
        <v>DD</v>
      </c>
      <c r="D29" s="236">
        <f t="shared" si="0"/>
        <v>0</v>
      </c>
      <c r="E29" s="244" t="s">
        <v>314</v>
      </c>
      <c r="F29" s="234"/>
      <c r="G29" s="260" t="s">
        <v>271</v>
      </c>
      <c r="H29" s="260"/>
      <c r="I29" s="234"/>
      <c r="J29" s="234"/>
      <c r="K29" s="234"/>
      <c r="L29" s="234"/>
      <c r="M29" s="234"/>
      <c r="N29" s="234"/>
      <c r="O29" s="234"/>
      <c r="P29" s="234"/>
      <c r="Q29" s="234"/>
      <c r="S29" s="67"/>
      <c r="T29" s="266"/>
      <c r="U29" s="266"/>
      <c r="V29" s="266"/>
      <c r="W29" s="266"/>
      <c r="X29" s="266"/>
      <c r="Y29" s="266"/>
      <c r="Z29" s="266"/>
    </row>
    <row r="30" spans="2:26" ht="21" customHeight="1" x14ac:dyDescent="0.2">
      <c r="B30" s="235" t="s">
        <v>276</v>
      </c>
      <c r="C30" s="235" t="str" cm="1">
        <f t="array" aca="1" ref="C30" ca="1">_xlfn.TEXTJOIN("", TRUE, IF(MID(" "&amp;B30, ROW(INDIRECT("1:"&amp;LEN(B30))), 1)=" ", MID(B30, ROW(INDIRECT("1:"&amp;LEN(B30))), 1), ""))</f>
        <v>EE</v>
      </c>
      <c r="D30" s="236">
        <f t="shared" si="0"/>
        <v>0</v>
      </c>
      <c r="E30" s="244" t="s">
        <v>314</v>
      </c>
      <c r="F30" s="234"/>
      <c r="G30" s="260" t="s">
        <v>272</v>
      </c>
      <c r="H30" s="260"/>
      <c r="I30" s="234"/>
      <c r="J30" s="234"/>
      <c r="K30" s="234"/>
      <c r="L30" s="234"/>
      <c r="M30" s="234"/>
      <c r="N30" s="234"/>
      <c r="O30" s="234"/>
      <c r="P30" s="234"/>
      <c r="Q30" s="234"/>
      <c r="S30" s="67"/>
      <c r="T30" s="266"/>
      <c r="U30" s="266"/>
      <c r="V30" s="266"/>
      <c r="W30" s="266"/>
      <c r="X30" s="266"/>
      <c r="Y30" s="266"/>
      <c r="Z30" s="266"/>
    </row>
    <row r="31" spans="2:26" ht="21" customHeight="1" x14ac:dyDescent="0.2">
      <c r="B31" s="235" t="s">
        <v>277</v>
      </c>
      <c r="C31" s="235" t="str" cm="1">
        <f t="array" aca="1" ref="C31" ca="1">_xlfn.TEXTJOIN("", TRUE, IF(MID(" "&amp;B31, ROW(INDIRECT("1:"&amp;LEN(B31))), 1)=" ", MID(B31, ROW(INDIRECT("1:"&amp;LEN(B31))), 1), ""))</f>
        <v>FF</v>
      </c>
      <c r="D31" s="236">
        <f t="shared" si="0"/>
        <v>0</v>
      </c>
      <c r="E31" s="244" t="s">
        <v>314</v>
      </c>
      <c r="F31" s="234"/>
      <c r="G31" s="260" t="s">
        <v>272</v>
      </c>
      <c r="H31" s="260"/>
      <c r="I31" s="234"/>
      <c r="J31" s="234"/>
      <c r="K31" s="234"/>
      <c r="L31" s="234"/>
      <c r="M31" s="234"/>
      <c r="N31" s="234"/>
      <c r="O31" s="234"/>
      <c r="P31" s="234"/>
      <c r="Q31" s="234"/>
      <c r="S31" s="67"/>
      <c r="T31" s="266"/>
      <c r="U31" s="266"/>
      <c r="V31" s="266"/>
      <c r="W31" s="266"/>
      <c r="X31" s="266"/>
      <c r="Y31" s="266"/>
      <c r="Z31" s="266"/>
    </row>
    <row r="32" spans="2:26" ht="21" customHeight="1" x14ac:dyDescent="0.2">
      <c r="B32" s="235" t="s">
        <v>278</v>
      </c>
      <c r="C32" s="235" t="str" cm="1">
        <f t="array" aca="1" ref="C32" ca="1">_xlfn.TEXTJOIN("", TRUE, IF(MID(" "&amp;B32, ROW(INDIRECT("1:"&amp;LEN(B32))), 1)=" ", MID(B32, ROW(INDIRECT("1:"&amp;LEN(B32))), 1), ""))</f>
        <v>GG</v>
      </c>
      <c r="D32" s="236">
        <f t="shared" si="0"/>
        <v>0.33333333333333331</v>
      </c>
      <c r="E32" s="244" t="s">
        <v>314</v>
      </c>
      <c r="F32" s="234"/>
      <c r="G32" s="260" t="s">
        <v>269</v>
      </c>
      <c r="H32" s="260"/>
      <c r="I32" s="234"/>
      <c r="J32" s="234"/>
      <c r="K32" s="234"/>
      <c r="L32" s="234"/>
      <c r="M32" s="234"/>
      <c r="N32" s="234"/>
      <c r="O32" s="234"/>
      <c r="P32" s="234"/>
      <c r="Q32" s="234"/>
      <c r="S32" s="67"/>
      <c r="T32" s="266"/>
      <c r="U32" s="266"/>
      <c r="V32" s="266"/>
      <c r="W32" s="266"/>
      <c r="X32" s="266"/>
      <c r="Y32" s="266"/>
      <c r="Z32" s="266"/>
    </row>
    <row r="33" spans="2:26" ht="21" customHeight="1" x14ac:dyDescent="0.2">
      <c r="B33" s="235" t="s">
        <v>279</v>
      </c>
      <c r="C33" s="235" t="str" cm="1">
        <f t="array" aca="1" ref="C33" ca="1">_xlfn.TEXTJOIN("", TRUE, IF(MID(" "&amp;B33, ROW(INDIRECT("1:"&amp;LEN(B33))), 1)=" ", MID(B33, ROW(INDIRECT("1:"&amp;LEN(B33))), 1), ""))</f>
        <v>HH</v>
      </c>
      <c r="D33" s="236">
        <f t="shared" si="0"/>
        <v>0.33333333333333331</v>
      </c>
      <c r="E33" s="244" t="s">
        <v>314</v>
      </c>
      <c r="F33" s="234"/>
      <c r="G33" s="260" t="s">
        <v>269</v>
      </c>
      <c r="H33" s="260"/>
      <c r="I33" s="234"/>
      <c r="J33" s="234"/>
      <c r="K33" s="234"/>
      <c r="L33" s="234"/>
      <c r="M33" s="234"/>
      <c r="N33" s="234"/>
      <c r="O33" s="234"/>
      <c r="P33" s="234"/>
      <c r="Q33" s="234"/>
      <c r="S33" s="67"/>
      <c r="T33" s="266"/>
      <c r="U33" s="266"/>
      <c r="V33" s="266"/>
      <c r="W33" s="266"/>
      <c r="X33" s="266"/>
      <c r="Y33" s="266"/>
      <c r="Z33" s="266"/>
    </row>
    <row r="34" spans="2:26" ht="21" customHeight="1" x14ac:dyDescent="0.2">
      <c r="B34" s="235" t="s">
        <v>280</v>
      </c>
      <c r="C34" s="235" t="str" cm="1">
        <f t="array" aca="1" ref="C34" ca="1">_xlfn.TEXTJOIN("", TRUE, IF(MID(" "&amp;B34, ROW(INDIRECT("1:"&amp;LEN(B34))), 1)=" ", MID(B34, ROW(INDIRECT("1:"&amp;LEN(B34))), 1), ""))</f>
        <v>II</v>
      </c>
      <c r="D34" s="236">
        <f t="shared" si="0"/>
        <v>0.33333333333333331</v>
      </c>
      <c r="E34" s="235" t="s">
        <v>316</v>
      </c>
      <c r="F34" s="234"/>
      <c r="G34" s="260" t="s">
        <v>270</v>
      </c>
      <c r="H34" s="260"/>
      <c r="I34" s="234"/>
      <c r="J34" s="234"/>
      <c r="K34" s="234"/>
      <c r="L34" s="234"/>
      <c r="M34" s="234"/>
      <c r="N34" s="234"/>
      <c r="O34" s="234"/>
      <c r="P34" s="234"/>
      <c r="Q34" s="234"/>
      <c r="S34" s="67"/>
      <c r="T34" s="266"/>
      <c r="U34" s="266"/>
      <c r="V34" s="266"/>
      <c r="W34" s="266"/>
      <c r="X34" s="266"/>
      <c r="Y34" s="266"/>
      <c r="Z34" s="266"/>
    </row>
    <row r="35" spans="2:26" ht="21" customHeight="1" x14ac:dyDescent="0.2">
      <c r="B35" s="235" t="s">
        <v>281</v>
      </c>
      <c r="C35" s="235" t="str" cm="1">
        <f t="array" aca="1" ref="C35" ca="1">_xlfn.TEXTJOIN("", TRUE, IF(MID(" "&amp;B35, ROW(INDIRECT("1:"&amp;LEN(B35))), 1)=" ", MID(B35, ROW(INDIRECT("1:"&amp;LEN(B35))), 1), ""))</f>
        <v>JJ</v>
      </c>
      <c r="D35" s="236">
        <f t="shared" si="0"/>
        <v>0.33333333333333331</v>
      </c>
      <c r="E35" s="244" t="s">
        <v>314</v>
      </c>
      <c r="F35" s="234"/>
      <c r="G35" s="260" t="s">
        <v>269</v>
      </c>
      <c r="H35" s="260"/>
      <c r="I35" s="234"/>
      <c r="J35" s="234"/>
      <c r="K35" s="234"/>
      <c r="L35" s="234"/>
      <c r="M35" s="234"/>
      <c r="N35" s="234"/>
      <c r="O35" s="234"/>
      <c r="P35" s="234"/>
      <c r="Q35" s="234"/>
      <c r="S35" s="67"/>
      <c r="T35" s="266"/>
      <c r="U35" s="266"/>
      <c r="V35" s="266"/>
      <c r="W35" s="266"/>
      <c r="X35" s="266"/>
      <c r="Y35" s="266"/>
      <c r="Z35" s="266"/>
    </row>
    <row r="36" spans="2:26" ht="21" customHeight="1" x14ac:dyDescent="0.2">
      <c r="B36" s="237"/>
      <c r="S36" s="67"/>
      <c r="T36" s="266"/>
      <c r="U36" s="266"/>
      <c r="V36" s="266"/>
      <c r="W36" s="266"/>
      <c r="X36" s="266"/>
      <c r="Y36" s="266"/>
      <c r="Z36" s="266"/>
    </row>
    <row r="37" spans="2:26" ht="21" customHeight="1" x14ac:dyDescent="0.2">
      <c r="S37" s="67"/>
      <c r="T37" s="266"/>
      <c r="U37" s="266"/>
      <c r="V37" s="266"/>
      <c r="W37" s="266"/>
      <c r="X37" s="266"/>
      <c r="Y37" s="266"/>
      <c r="Z37" s="266"/>
    </row>
    <row r="38" spans="2:26" ht="21" customHeight="1" x14ac:dyDescent="0.2">
      <c r="S38" s="67"/>
      <c r="T38" s="266"/>
      <c r="U38" s="266"/>
      <c r="V38" s="266"/>
      <c r="W38" s="266"/>
      <c r="X38" s="266"/>
      <c r="Y38" s="266"/>
      <c r="Z38" s="266"/>
    </row>
    <row r="39" spans="2:26" ht="21" customHeight="1" x14ac:dyDescent="0.2">
      <c r="S39" s="67"/>
      <c r="T39" s="266"/>
      <c r="U39" s="266"/>
      <c r="V39" s="266"/>
      <c r="W39" s="266"/>
      <c r="X39" s="266"/>
      <c r="Y39" s="266"/>
      <c r="Z39" s="266"/>
    </row>
    <row r="40" spans="2:26" ht="21" customHeight="1" x14ac:dyDescent="0.2">
      <c r="S40" s="67"/>
      <c r="T40" s="266"/>
      <c r="U40" s="266"/>
      <c r="V40" s="266"/>
      <c r="W40" s="266"/>
      <c r="X40" s="266"/>
      <c r="Y40" s="266"/>
      <c r="Z40" s="266"/>
    </row>
    <row r="41" spans="2:26" ht="21" customHeight="1" x14ac:dyDescent="0.2">
      <c r="S41" s="67"/>
      <c r="T41" s="266"/>
      <c r="U41" s="266"/>
      <c r="V41" s="266"/>
      <c r="W41" s="266"/>
      <c r="X41" s="266"/>
      <c r="Y41" s="266"/>
      <c r="Z41" s="266"/>
    </row>
    <row r="42" spans="2:26" ht="21" customHeight="1" x14ac:dyDescent="0.2">
      <c r="S42" s="67"/>
      <c r="T42" s="266"/>
      <c r="U42" s="266"/>
      <c r="V42" s="266"/>
      <c r="W42" s="266"/>
      <c r="X42" s="266"/>
      <c r="Y42" s="266"/>
      <c r="Z42" s="266"/>
    </row>
    <row r="43" spans="2:26" ht="21" customHeight="1" x14ac:dyDescent="0.2">
      <c r="S43" s="67"/>
      <c r="T43" s="266"/>
      <c r="U43" s="266"/>
      <c r="V43" s="266"/>
      <c r="W43" s="266"/>
      <c r="X43" s="266"/>
      <c r="Y43" s="266"/>
      <c r="Z43" s="266"/>
    </row>
    <row r="44" spans="2:26" ht="21" customHeight="1" x14ac:dyDescent="0.2">
      <c r="S44" s="67"/>
      <c r="T44" s="266"/>
      <c r="U44" s="266"/>
      <c r="V44" s="266"/>
      <c r="W44" s="266"/>
      <c r="X44" s="266"/>
      <c r="Y44" s="266"/>
      <c r="Z44" s="266"/>
    </row>
    <row r="45" spans="2:26" ht="21" customHeight="1" x14ac:dyDescent="0.2">
      <c r="S45" s="67"/>
      <c r="T45" s="266"/>
      <c r="U45" s="266"/>
      <c r="V45" s="266"/>
      <c r="W45" s="266"/>
      <c r="X45" s="266"/>
      <c r="Y45" s="266"/>
      <c r="Z45" s="266"/>
    </row>
    <row r="46" spans="2:26" ht="21" customHeight="1" x14ac:dyDescent="0.2">
      <c r="S46" s="67"/>
      <c r="T46" s="266"/>
      <c r="U46" s="266"/>
      <c r="V46" s="266"/>
      <c r="W46" s="266"/>
      <c r="X46" s="266"/>
      <c r="Y46" s="266"/>
      <c r="Z46" s="266"/>
    </row>
    <row r="47" spans="2:26" ht="21" customHeight="1" x14ac:dyDescent="0.2">
      <c r="S47" s="67"/>
      <c r="T47" s="266"/>
      <c r="U47" s="266"/>
      <c r="V47" s="266"/>
      <c r="W47" s="266"/>
      <c r="X47" s="266"/>
      <c r="Y47" s="266"/>
      <c r="Z47" s="266"/>
    </row>
    <row r="48" spans="2:26" ht="21" customHeight="1" x14ac:dyDescent="0.2">
      <c r="S48" s="67"/>
      <c r="T48" s="266"/>
      <c r="U48" s="266"/>
      <c r="V48" s="266"/>
      <c r="W48" s="266"/>
      <c r="X48" s="266"/>
      <c r="Y48" s="266"/>
      <c r="Z48" s="266"/>
    </row>
    <row r="49" spans="2:26" ht="21" customHeight="1" x14ac:dyDescent="0.2">
      <c r="S49" s="67"/>
      <c r="T49" s="266"/>
      <c r="U49" s="266"/>
      <c r="V49" s="266"/>
      <c r="W49" s="266"/>
      <c r="X49" s="266"/>
      <c r="Y49" s="266"/>
      <c r="Z49" s="266"/>
    </row>
    <row r="50" spans="2:26" x14ac:dyDescent="0.2">
      <c r="B50" s="235"/>
      <c r="C50" s="265"/>
      <c r="D50" s="265"/>
      <c r="E50" s="241"/>
      <c r="G50" s="245" t="str">
        <f>IF(H50&lt;&gt;"",MAX(G12:G22)+1,"")</f>
        <v/>
      </c>
      <c r="H50" s="258"/>
      <c r="I50" s="258"/>
      <c r="J50" s="242"/>
      <c r="K50" s="242"/>
      <c r="L50" s="242"/>
      <c r="M50" s="242"/>
      <c r="N50" s="257"/>
      <c r="O50" s="257"/>
      <c r="P50" s="243"/>
      <c r="Q50" s="242"/>
      <c r="S50" s="67"/>
      <c r="T50" s="266"/>
      <c r="U50" s="266"/>
      <c r="V50" s="266"/>
      <c r="W50" s="266"/>
      <c r="X50" s="266"/>
      <c r="Y50" s="266"/>
      <c r="Z50" s="266"/>
    </row>
    <row r="51" spans="2:26" x14ac:dyDescent="0.2">
      <c r="G51" s="245" t="str">
        <f>IF(H51&lt;&gt;"",MAX(G12:G50)+1,"")</f>
        <v/>
      </c>
      <c r="H51" s="258"/>
      <c r="I51" s="258"/>
      <c r="J51" s="242"/>
      <c r="K51" s="242"/>
      <c r="L51" s="242"/>
      <c r="M51" s="242"/>
      <c r="N51" s="257"/>
      <c r="O51" s="257"/>
      <c r="P51" s="243"/>
      <c r="Q51" s="242"/>
      <c r="S51" s="67"/>
      <c r="T51" s="266"/>
      <c r="U51" s="266"/>
      <c r="V51" s="266"/>
      <c r="W51" s="266"/>
      <c r="X51" s="266"/>
      <c r="Y51" s="266"/>
      <c r="Z51" s="266"/>
    </row>
    <row r="52" spans="2:26" x14ac:dyDescent="0.2">
      <c r="G52" s="245" t="str">
        <f>IF(H52&lt;&gt;"",MAX(G12:G51)+1,"")</f>
        <v/>
      </c>
      <c r="H52" s="258"/>
      <c r="I52" s="258"/>
      <c r="J52" s="242"/>
      <c r="K52" s="242"/>
      <c r="L52" s="242"/>
      <c r="M52" s="242"/>
      <c r="N52" s="257"/>
      <c r="O52" s="257"/>
      <c r="P52" s="243"/>
      <c r="Q52" s="242"/>
      <c r="S52" s="67"/>
      <c r="T52" s="266"/>
      <c r="U52" s="266"/>
      <c r="V52" s="266"/>
      <c r="W52" s="266"/>
      <c r="X52" s="266"/>
      <c r="Y52" s="266"/>
      <c r="Z52" s="266"/>
    </row>
    <row r="53" spans="2:26" x14ac:dyDescent="0.2">
      <c r="G53" s="245" t="str">
        <f>IF(H53&lt;&gt;"",MAX(G12:G52)+1,"")</f>
        <v/>
      </c>
      <c r="H53" s="258"/>
      <c r="I53" s="258"/>
      <c r="J53" s="242"/>
      <c r="K53" s="242"/>
      <c r="L53" s="242"/>
      <c r="M53" s="242"/>
      <c r="N53" s="257"/>
      <c r="O53" s="257"/>
      <c r="P53" s="243"/>
      <c r="Q53" s="242"/>
      <c r="S53" s="67"/>
      <c r="T53" s="266"/>
      <c r="U53" s="266"/>
      <c r="V53" s="266"/>
      <c r="W53" s="266"/>
      <c r="X53" s="266"/>
      <c r="Y53" s="266"/>
      <c r="Z53" s="266"/>
    </row>
    <row r="54" spans="2:26" x14ac:dyDescent="0.2">
      <c r="G54" s="245" t="str">
        <f>IF(H54&lt;&gt;"",MAX(G12:G53)+1,"")</f>
        <v/>
      </c>
      <c r="H54" s="258"/>
      <c r="I54" s="258"/>
      <c r="J54" s="242"/>
      <c r="K54" s="242"/>
      <c r="L54" s="242"/>
      <c r="M54" s="242"/>
      <c r="N54" s="257"/>
      <c r="O54" s="257"/>
      <c r="P54" s="243"/>
      <c r="Q54" s="242"/>
      <c r="S54" s="67"/>
      <c r="T54" s="266"/>
      <c r="U54" s="266"/>
      <c r="V54" s="266"/>
      <c r="W54" s="266"/>
      <c r="X54" s="266"/>
      <c r="Y54" s="266"/>
      <c r="Z54" s="266"/>
    </row>
    <row r="55" spans="2:26" x14ac:dyDescent="0.2">
      <c r="G55" s="245" t="str">
        <f>IF(H55&lt;&gt;"",MAX(G12:G54)+1,"")</f>
        <v/>
      </c>
      <c r="H55" s="258"/>
      <c r="I55" s="258"/>
      <c r="J55" s="242"/>
      <c r="K55" s="242"/>
      <c r="L55" s="242"/>
      <c r="M55" s="242"/>
      <c r="N55" s="257"/>
      <c r="O55" s="257"/>
      <c r="P55" s="243"/>
      <c r="Q55" s="242"/>
      <c r="S55" s="67"/>
      <c r="T55" s="266"/>
      <c r="U55" s="266"/>
      <c r="V55" s="266"/>
      <c r="W55" s="266"/>
      <c r="X55" s="266"/>
      <c r="Y55" s="266"/>
      <c r="Z55" s="266"/>
    </row>
    <row r="56" spans="2:26" x14ac:dyDescent="0.2">
      <c r="G56" s="245" t="str">
        <f>IF(H56&lt;&gt;"",MAX(G12:G55)+1,"")</f>
        <v/>
      </c>
      <c r="H56" s="258"/>
      <c r="I56" s="258"/>
      <c r="J56" s="242"/>
      <c r="K56" s="242"/>
      <c r="L56" s="242"/>
      <c r="M56" s="242"/>
      <c r="N56" s="257"/>
      <c r="O56" s="257"/>
      <c r="P56" s="243"/>
      <c r="Q56" s="242"/>
      <c r="S56" s="67"/>
      <c r="T56" s="266"/>
      <c r="U56" s="266"/>
      <c r="V56" s="266"/>
      <c r="W56" s="266"/>
      <c r="X56" s="266"/>
      <c r="Y56" s="266"/>
      <c r="Z56" s="266"/>
    </row>
    <row r="57" spans="2:26" x14ac:dyDescent="0.2">
      <c r="G57" s="245" t="str">
        <f>IF(H57&lt;&gt;"",MAX(G12:G56)+1,"")</f>
        <v/>
      </c>
      <c r="H57" s="258"/>
      <c r="I57" s="258"/>
      <c r="J57" s="242"/>
      <c r="K57" s="242"/>
      <c r="L57" s="242"/>
      <c r="M57" s="242"/>
      <c r="N57" s="257"/>
      <c r="O57" s="257"/>
      <c r="P57" s="243"/>
      <c r="Q57" s="242"/>
      <c r="S57" s="67"/>
      <c r="T57" s="266"/>
      <c r="U57" s="266"/>
      <c r="V57" s="266"/>
      <c r="W57" s="266"/>
      <c r="X57" s="266"/>
      <c r="Y57" s="266"/>
      <c r="Z57" s="266"/>
    </row>
    <row r="58" spans="2:26" x14ac:dyDescent="0.2">
      <c r="G58" s="245" t="str">
        <f>IF(H58&lt;&gt;"",MAX(G12:G57)+1,"")</f>
        <v/>
      </c>
      <c r="H58" s="258"/>
      <c r="I58" s="258"/>
      <c r="J58" s="242"/>
      <c r="K58" s="242"/>
      <c r="L58" s="242"/>
      <c r="M58" s="242"/>
      <c r="N58" s="257"/>
      <c r="O58" s="257"/>
      <c r="P58" s="243"/>
      <c r="Q58" s="242"/>
      <c r="S58" s="67"/>
      <c r="T58" s="266"/>
      <c r="U58" s="266"/>
      <c r="V58" s="266"/>
      <c r="W58" s="266"/>
      <c r="X58" s="266"/>
      <c r="Y58" s="266"/>
      <c r="Z58" s="266"/>
    </row>
    <row r="59" spans="2:26" x14ac:dyDescent="0.2">
      <c r="G59" s="245" t="str">
        <f>IF(H59&lt;&gt;"",MAX(G12:G58)+1,"")</f>
        <v/>
      </c>
      <c r="H59" s="258"/>
      <c r="I59" s="258"/>
      <c r="J59" s="242"/>
      <c r="K59" s="242"/>
      <c r="L59" s="242"/>
      <c r="M59" s="242"/>
      <c r="N59" s="257"/>
      <c r="O59" s="257"/>
      <c r="P59" s="243"/>
      <c r="Q59" s="242"/>
      <c r="S59" s="67"/>
      <c r="T59" s="266"/>
      <c r="U59" s="266"/>
      <c r="V59" s="266"/>
      <c r="W59" s="266"/>
      <c r="X59" s="266"/>
      <c r="Y59" s="266"/>
      <c r="Z59" s="266"/>
    </row>
    <row r="60" spans="2:26" x14ac:dyDescent="0.2">
      <c r="G60" s="245" t="str">
        <f>IF(H60&lt;&gt;"",MAX(G12:G59)+1,"")</f>
        <v/>
      </c>
      <c r="H60" s="258"/>
      <c r="I60" s="258"/>
      <c r="J60" s="242"/>
      <c r="K60" s="242"/>
      <c r="L60" s="242"/>
      <c r="M60" s="242"/>
      <c r="N60" s="257"/>
      <c r="O60" s="257"/>
      <c r="P60" s="243"/>
      <c r="Q60" s="242"/>
      <c r="S60" s="67"/>
      <c r="T60" s="266"/>
      <c r="U60" s="266"/>
      <c r="V60" s="266"/>
      <c r="W60" s="266"/>
      <c r="X60" s="266"/>
      <c r="Y60" s="266"/>
      <c r="Z60" s="266"/>
    </row>
    <row r="61" spans="2:26" x14ac:dyDescent="0.2">
      <c r="G61" s="245" t="str">
        <f>IF(H61&lt;&gt;"",MAX(G12:G60)+1,"")</f>
        <v/>
      </c>
      <c r="H61" s="258"/>
      <c r="I61" s="258"/>
      <c r="J61" s="242"/>
      <c r="K61" s="242"/>
      <c r="L61" s="242"/>
      <c r="M61" s="242"/>
      <c r="N61" s="257"/>
      <c r="O61" s="257"/>
      <c r="P61" s="243"/>
      <c r="Q61" s="242"/>
      <c r="S61" s="67"/>
      <c r="T61" s="266"/>
      <c r="U61" s="266"/>
      <c r="V61" s="266"/>
      <c r="W61" s="266"/>
      <c r="X61" s="266"/>
      <c r="Y61" s="266"/>
      <c r="Z61" s="266"/>
    </row>
    <row r="62" spans="2:26" x14ac:dyDescent="0.2">
      <c r="G62" s="245" t="str">
        <f>IF(H62&lt;&gt;"",MAX(G12:G61)+1,"")</f>
        <v/>
      </c>
      <c r="H62" s="258"/>
      <c r="I62" s="258"/>
      <c r="J62" s="242"/>
      <c r="K62" s="242"/>
      <c r="L62" s="242"/>
      <c r="M62" s="242"/>
      <c r="N62" s="257"/>
      <c r="O62" s="257"/>
      <c r="P62" s="243"/>
      <c r="Q62" s="242"/>
      <c r="S62" s="67"/>
      <c r="T62" s="266"/>
      <c r="U62" s="266"/>
      <c r="V62" s="266"/>
      <c r="W62" s="266"/>
      <c r="X62" s="266"/>
      <c r="Y62" s="266"/>
      <c r="Z62" s="266"/>
    </row>
    <row r="63" spans="2:26" x14ac:dyDescent="0.2">
      <c r="G63" s="245" t="str">
        <f>IF(H63&lt;&gt;"",MAX(G12:G62)+1,"")</f>
        <v/>
      </c>
      <c r="H63" s="258"/>
      <c r="I63" s="258"/>
      <c r="J63" s="242"/>
      <c r="K63" s="242"/>
      <c r="L63" s="242"/>
      <c r="M63" s="242"/>
      <c r="N63" s="257"/>
      <c r="O63" s="257"/>
      <c r="P63" s="243"/>
      <c r="Q63" s="242"/>
      <c r="S63" s="67"/>
      <c r="T63" s="266"/>
      <c r="U63" s="266"/>
      <c r="V63" s="266"/>
      <c r="W63" s="266"/>
      <c r="X63" s="266"/>
      <c r="Y63" s="266"/>
      <c r="Z63" s="266"/>
    </row>
    <row r="64" spans="2:26" x14ac:dyDescent="0.2">
      <c r="G64" s="245" t="str">
        <f>IF(H64&lt;&gt;"",MAX(G12:G63)+1,"")</f>
        <v/>
      </c>
      <c r="H64" s="258"/>
      <c r="I64" s="258"/>
      <c r="J64" s="242"/>
      <c r="K64" s="242"/>
      <c r="L64" s="242"/>
      <c r="M64" s="242"/>
      <c r="N64" s="257"/>
      <c r="O64" s="257"/>
      <c r="P64" s="243"/>
      <c r="Q64" s="242"/>
      <c r="S64" s="67"/>
      <c r="T64" s="266"/>
      <c r="U64" s="266"/>
      <c r="V64" s="266"/>
      <c r="W64" s="266"/>
      <c r="X64" s="266"/>
      <c r="Y64" s="266"/>
      <c r="Z64" s="266"/>
    </row>
    <row r="65" spans="7:26" x14ac:dyDescent="0.2">
      <c r="G65" s="245" t="str">
        <f>IF(H65&lt;&gt;"",MAX(G12:G64)+1,"")</f>
        <v/>
      </c>
      <c r="H65" s="258"/>
      <c r="I65" s="258"/>
      <c r="J65" s="242"/>
      <c r="K65" s="242"/>
      <c r="L65" s="242"/>
      <c r="M65" s="242"/>
      <c r="N65" s="257"/>
      <c r="O65" s="257"/>
      <c r="P65" s="243"/>
      <c r="Q65" s="242"/>
      <c r="S65" s="67"/>
      <c r="T65" s="266"/>
      <c r="U65" s="266"/>
      <c r="V65" s="266"/>
      <c r="W65" s="266"/>
      <c r="X65" s="266"/>
      <c r="Y65" s="266"/>
      <c r="Z65" s="266"/>
    </row>
    <row r="66" spans="7:26" x14ac:dyDescent="0.2">
      <c r="G66" s="245" t="str">
        <f>IF(H66&lt;&gt;"",MAX(G12:G65)+1,"")</f>
        <v/>
      </c>
      <c r="H66" s="258"/>
      <c r="I66" s="258"/>
      <c r="J66" s="242"/>
      <c r="K66" s="242"/>
      <c r="L66" s="242"/>
      <c r="M66" s="242"/>
      <c r="N66" s="257"/>
      <c r="O66" s="257"/>
      <c r="P66" s="243"/>
      <c r="Q66" s="242"/>
      <c r="S66" s="67"/>
      <c r="T66" s="266"/>
      <c r="U66" s="266"/>
      <c r="V66" s="266"/>
      <c r="W66" s="266"/>
      <c r="X66" s="266"/>
      <c r="Y66" s="266"/>
      <c r="Z66" s="266"/>
    </row>
    <row r="67" spans="7:26" x14ac:dyDescent="0.2">
      <c r="G67" s="242"/>
      <c r="H67" s="242"/>
      <c r="I67" s="242"/>
      <c r="J67" s="242"/>
      <c r="K67" s="242"/>
      <c r="L67" s="242"/>
      <c r="M67" s="242"/>
      <c r="N67" s="242"/>
      <c r="O67" s="242"/>
      <c r="P67" s="242"/>
      <c r="Q67" s="242"/>
      <c r="S67" s="67"/>
      <c r="T67" s="266"/>
      <c r="U67" s="266"/>
      <c r="V67" s="266"/>
      <c r="W67" s="266"/>
      <c r="X67" s="266"/>
      <c r="Y67" s="266"/>
      <c r="Z67" s="266"/>
    </row>
    <row r="68" spans="7:26" x14ac:dyDescent="0.2">
      <c r="G68" s="242"/>
      <c r="H68" s="242"/>
      <c r="I68" s="242"/>
      <c r="J68" s="242"/>
      <c r="K68" s="242"/>
      <c r="L68" s="242"/>
      <c r="M68" s="242"/>
      <c r="N68" s="242"/>
      <c r="O68" s="242"/>
      <c r="P68" s="242"/>
      <c r="Q68" s="242"/>
      <c r="S68" s="67"/>
      <c r="T68" s="266"/>
      <c r="U68" s="266"/>
      <c r="V68" s="266"/>
      <c r="W68" s="266"/>
      <c r="X68" s="266"/>
      <c r="Y68" s="266"/>
      <c r="Z68" s="266"/>
    </row>
    <row r="69" spans="7:26" x14ac:dyDescent="0.2">
      <c r="G69" s="242"/>
      <c r="H69" s="242"/>
      <c r="I69" s="242"/>
      <c r="J69" s="242"/>
      <c r="K69" s="242"/>
      <c r="L69" s="242"/>
      <c r="M69" s="242"/>
      <c r="N69" s="242"/>
      <c r="O69" s="242"/>
      <c r="P69" s="242"/>
      <c r="Q69" s="242"/>
      <c r="S69" s="67"/>
      <c r="T69" s="266"/>
      <c r="U69" s="266"/>
      <c r="V69" s="266"/>
      <c r="W69" s="266"/>
      <c r="X69" s="266"/>
      <c r="Y69" s="266"/>
      <c r="Z69" s="266"/>
    </row>
    <row r="70" spans="7:26" x14ac:dyDescent="0.2">
      <c r="G70" s="242"/>
      <c r="H70" s="242"/>
      <c r="I70" s="242"/>
      <c r="J70" s="242"/>
      <c r="K70" s="242"/>
      <c r="L70" s="242"/>
      <c r="M70" s="242"/>
      <c r="N70" s="242"/>
      <c r="O70" s="242"/>
      <c r="P70" s="242"/>
      <c r="Q70" s="242"/>
      <c r="S70" s="67"/>
      <c r="T70" s="266"/>
      <c r="U70" s="266"/>
      <c r="V70" s="266"/>
      <c r="W70" s="266"/>
      <c r="X70" s="266"/>
      <c r="Y70" s="266"/>
      <c r="Z70" s="266"/>
    </row>
    <row r="71" spans="7:26" x14ac:dyDescent="0.2">
      <c r="S71" s="67"/>
      <c r="T71" s="266"/>
      <c r="U71" s="266"/>
      <c r="V71" s="266"/>
      <c r="W71" s="266"/>
      <c r="X71" s="266"/>
      <c r="Y71" s="266"/>
      <c r="Z71" s="266"/>
    </row>
    <row r="72" spans="7:26" x14ac:dyDescent="0.2">
      <c r="S72" s="67"/>
      <c r="T72" s="266"/>
      <c r="U72" s="266"/>
      <c r="V72" s="266"/>
      <c r="W72" s="266"/>
      <c r="X72" s="266"/>
      <c r="Y72" s="266"/>
      <c r="Z72" s="266"/>
    </row>
    <row r="73" spans="7:26" x14ac:dyDescent="0.2">
      <c r="S73" s="67"/>
      <c r="T73" s="266"/>
      <c r="U73" s="266"/>
      <c r="V73" s="266"/>
      <c r="W73" s="266"/>
      <c r="X73" s="266"/>
      <c r="Y73" s="266"/>
      <c r="Z73" s="266"/>
    </row>
    <row r="74" spans="7:26" x14ac:dyDescent="0.2">
      <c r="S74" s="67"/>
      <c r="T74" s="266"/>
      <c r="U74" s="266"/>
      <c r="V74" s="266"/>
      <c r="W74" s="266"/>
      <c r="X74" s="266"/>
      <c r="Y74" s="266"/>
      <c r="Z74" s="266"/>
    </row>
    <row r="75" spans="7:26" x14ac:dyDescent="0.2">
      <c r="S75" s="67"/>
      <c r="T75" s="266"/>
      <c r="U75" s="266"/>
      <c r="V75" s="266"/>
      <c r="W75" s="266"/>
      <c r="X75" s="266"/>
      <c r="Y75" s="266"/>
      <c r="Z75" s="266"/>
    </row>
    <row r="76" spans="7:26" x14ac:dyDescent="0.2">
      <c r="S76" s="67"/>
      <c r="T76" s="266"/>
      <c r="U76" s="266"/>
      <c r="V76" s="266"/>
      <c r="W76" s="266"/>
      <c r="X76" s="266"/>
      <c r="Y76" s="266"/>
      <c r="Z76" s="266"/>
    </row>
    <row r="77" spans="7:26" x14ac:dyDescent="0.2">
      <c r="S77" s="67"/>
      <c r="T77" s="266"/>
      <c r="U77" s="266"/>
      <c r="V77" s="266"/>
      <c r="W77" s="266"/>
      <c r="X77" s="266"/>
      <c r="Y77" s="266"/>
      <c r="Z77" s="266"/>
    </row>
    <row r="78" spans="7:26" x14ac:dyDescent="0.2">
      <c r="S78" s="67"/>
      <c r="T78" s="266"/>
      <c r="U78" s="266"/>
      <c r="V78" s="266"/>
      <c r="W78" s="266"/>
      <c r="X78" s="266"/>
      <c r="Y78" s="266"/>
      <c r="Z78" s="266"/>
    </row>
    <row r="79" spans="7:26" x14ac:dyDescent="0.2">
      <c r="S79" s="67"/>
      <c r="T79" s="266"/>
      <c r="U79" s="266"/>
      <c r="V79" s="266"/>
      <c r="W79" s="266"/>
      <c r="X79" s="266"/>
      <c r="Y79" s="266"/>
      <c r="Z79" s="266"/>
    </row>
    <row r="80" spans="7:26" x14ac:dyDescent="0.2">
      <c r="S80" s="67"/>
      <c r="T80" s="266"/>
      <c r="U80" s="266"/>
      <c r="V80" s="266"/>
      <c r="W80" s="266"/>
      <c r="X80" s="266"/>
      <c r="Y80" s="266"/>
      <c r="Z80" s="266"/>
    </row>
    <row r="81" spans="19:26" x14ac:dyDescent="0.2">
      <c r="S81" s="67"/>
      <c r="T81" s="266"/>
      <c r="U81" s="266"/>
      <c r="V81" s="266"/>
      <c r="W81" s="266"/>
      <c r="X81" s="266"/>
      <c r="Y81" s="266"/>
      <c r="Z81" s="266"/>
    </row>
    <row r="82" spans="19:26" x14ac:dyDescent="0.2">
      <c r="S82" s="67"/>
      <c r="T82" s="266"/>
      <c r="U82" s="266"/>
      <c r="V82" s="266"/>
      <c r="W82" s="266"/>
      <c r="X82" s="266"/>
      <c r="Y82" s="266"/>
      <c r="Z82" s="266"/>
    </row>
    <row r="83" spans="19:26" x14ac:dyDescent="0.2">
      <c r="S83" s="67"/>
      <c r="T83" s="266"/>
      <c r="U83" s="266"/>
      <c r="V83" s="266"/>
      <c r="W83" s="266"/>
      <c r="X83" s="266"/>
      <c r="Y83" s="266"/>
      <c r="Z83" s="266"/>
    </row>
    <row r="84" spans="19:26" x14ac:dyDescent="0.2">
      <c r="S84" s="67"/>
      <c r="T84" s="266"/>
      <c r="U84" s="266"/>
      <c r="V84" s="266"/>
      <c r="W84" s="266"/>
      <c r="X84" s="266"/>
      <c r="Y84" s="266"/>
      <c r="Z84" s="266"/>
    </row>
    <row r="85" spans="19:26" x14ac:dyDescent="0.2">
      <c r="S85" s="67"/>
      <c r="T85" s="266"/>
      <c r="U85" s="266"/>
      <c r="V85" s="266"/>
      <c r="W85" s="266"/>
      <c r="X85" s="266"/>
      <c r="Y85" s="266"/>
      <c r="Z85" s="266"/>
    </row>
    <row r="86" spans="19:26" x14ac:dyDescent="0.2">
      <c r="S86" s="67"/>
      <c r="T86" s="266"/>
      <c r="U86" s="266"/>
      <c r="V86" s="266"/>
      <c r="W86" s="266"/>
      <c r="X86" s="266"/>
      <c r="Y86" s="266"/>
      <c r="Z86" s="266"/>
    </row>
    <row r="87" spans="19:26" x14ac:dyDescent="0.2">
      <c r="S87" s="67"/>
      <c r="T87" s="266"/>
      <c r="U87" s="266"/>
      <c r="V87" s="266"/>
      <c r="W87" s="266"/>
      <c r="X87" s="266"/>
      <c r="Y87" s="266"/>
      <c r="Z87" s="266"/>
    </row>
    <row r="88" spans="19:26" x14ac:dyDescent="0.2">
      <c r="S88" s="67"/>
      <c r="T88" s="266"/>
      <c r="U88" s="266"/>
      <c r="V88" s="266"/>
      <c r="W88" s="266"/>
      <c r="X88" s="266"/>
      <c r="Y88" s="266"/>
      <c r="Z88" s="266"/>
    </row>
    <row r="89" spans="19:26" x14ac:dyDescent="0.2">
      <c r="S89" s="67"/>
      <c r="T89" s="266"/>
      <c r="U89" s="266"/>
      <c r="V89" s="266"/>
      <c r="W89" s="266"/>
      <c r="X89" s="266"/>
      <c r="Y89" s="266"/>
      <c r="Z89" s="266"/>
    </row>
    <row r="90" spans="19:26" x14ac:dyDescent="0.2">
      <c r="S90" s="67"/>
      <c r="T90" s="266"/>
      <c r="U90" s="266"/>
      <c r="V90" s="266"/>
      <c r="W90" s="266"/>
      <c r="X90" s="266"/>
      <c r="Y90" s="266"/>
      <c r="Z90" s="266"/>
    </row>
    <row r="91" spans="19:26" x14ac:dyDescent="0.2">
      <c r="S91" s="67"/>
      <c r="T91" s="266"/>
      <c r="U91" s="266"/>
      <c r="V91" s="266"/>
      <c r="W91" s="266"/>
      <c r="X91" s="266"/>
      <c r="Y91" s="266"/>
      <c r="Z91" s="266"/>
    </row>
    <row r="92" spans="19:26" x14ac:dyDescent="0.2">
      <c r="S92" s="67"/>
      <c r="T92" s="266"/>
      <c r="U92" s="266"/>
      <c r="V92" s="266"/>
      <c r="W92" s="266"/>
      <c r="X92" s="266"/>
      <c r="Y92" s="266"/>
      <c r="Z92" s="266"/>
    </row>
    <row r="93" spans="19:26" x14ac:dyDescent="0.2">
      <c r="S93" s="67"/>
      <c r="T93" s="266"/>
      <c r="U93" s="266"/>
      <c r="V93" s="266"/>
      <c r="W93" s="266"/>
      <c r="X93" s="266"/>
      <c r="Y93" s="266"/>
      <c r="Z93" s="266"/>
    </row>
    <row r="94" spans="19:26" x14ac:dyDescent="0.2">
      <c r="S94" s="67"/>
      <c r="T94" s="266"/>
      <c r="U94" s="266"/>
      <c r="V94" s="266"/>
      <c r="W94" s="266"/>
      <c r="X94" s="266"/>
      <c r="Y94" s="266"/>
      <c r="Z94" s="266"/>
    </row>
    <row r="95" spans="19:26" x14ac:dyDescent="0.2">
      <c r="S95" s="67"/>
      <c r="T95" s="266"/>
      <c r="U95" s="266"/>
      <c r="V95" s="266"/>
      <c r="W95" s="266"/>
      <c r="X95" s="266"/>
      <c r="Y95" s="266"/>
      <c r="Z95" s="266"/>
    </row>
    <row r="96" spans="19:26" x14ac:dyDescent="0.2">
      <c r="S96" s="67"/>
      <c r="T96" s="266"/>
      <c r="U96" s="266"/>
      <c r="V96" s="266"/>
      <c r="W96" s="266"/>
      <c r="X96" s="266"/>
      <c r="Y96" s="266"/>
      <c r="Z96" s="266"/>
    </row>
    <row r="97" spans="19:26" x14ac:dyDescent="0.2">
      <c r="S97" s="67"/>
      <c r="T97" s="266"/>
      <c r="U97" s="266"/>
      <c r="V97" s="266"/>
      <c r="W97" s="266"/>
      <c r="X97" s="266"/>
      <c r="Y97" s="266"/>
      <c r="Z97" s="266"/>
    </row>
    <row r="98" spans="19:26" x14ac:dyDescent="0.2">
      <c r="S98" s="67"/>
      <c r="T98" s="266"/>
      <c r="U98" s="266"/>
      <c r="V98" s="266"/>
      <c r="W98" s="266"/>
      <c r="X98" s="266"/>
      <c r="Y98" s="266"/>
      <c r="Z98" s="266"/>
    </row>
    <row r="99" spans="19:26" x14ac:dyDescent="0.2">
      <c r="S99" s="67"/>
      <c r="T99" s="266"/>
      <c r="U99" s="266"/>
      <c r="V99" s="266"/>
      <c r="W99" s="266"/>
      <c r="X99" s="266"/>
      <c r="Y99" s="266"/>
      <c r="Z99" s="266"/>
    </row>
    <row r="100" spans="19:26" x14ac:dyDescent="0.2">
      <c r="S100" s="67"/>
      <c r="T100" s="67"/>
      <c r="U100" s="67"/>
      <c r="V100" s="67"/>
      <c r="W100" s="67"/>
      <c r="X100" s="67"/>
      <c r="Y100" s="67"/>
      <c r="Z100" s="67"/>
    </row>
    <row r="101" spans="19:26" x14ac:dyDescent="0.2">
      <c r="S101" s="67"/>
      <c r="T101" s="67"/>
      <c r="U101" s="67"/>
      <c r="V101" s="67"/>
      <c r="W101" s="67"/>
      <c r="X101" s="67"/>
      <c r="Y101" s="67"/>
      <c r="Z101" s="67"/>
    </row>
    <row r="102" spans="19:26" x14ac:dyDescent="0.2">
      <c r="S102" s="67"/>
      <c r="T102" s="67"/>
      <c r="U102" s="67"/>
      <c r="V102" s="67"/>
      <c r="W102" s="67"/>
      <c r="X102" s="67"/>
      <c r="Y102" s="67"/>
      <c r="Z102" s="67"/>
    </row>
    <row r="103" spans="19:26" x14ac:dyDescent="0.2">
      <c r="S103" s="67"/>
      <c r="T103" s="67"/>
      <c r="U103" s="67"/>
      <c r="V103" s="67"/>
      <c r="W103" s="67"/>
      <c r="X103" s="67"/>
      <c r="Y103" s="67"/>
      <c r="Z103" s="67"/>
    </row>
    <row r="104" spans="19:26" x14ac:dyDescent="0.2">
      <c r="S104" s="67"/>
      <c r="T104" s="67"/>
      <c r="U104" s="67"/>
      <c r="V104" s="67"/>
      <c r="W104" s="67"/>
      <c r="X104" s="67"/>
      <c r="Y104" s="67"/>
      <c r="Z104" s="67"/>
    </row>
    <row r="105" spans="19:26" x14ac:dyDescent="0.2">
      <c r="S105" s="67"/>
      <c r="T105" s="67"/>
      <c r="U105" s="67"/>
      <c r="V105" s="67"/>
      <c r="W105" s="67"/>
      <c r="X105" s="67"/>
      <c r="Y105" s="67"/>
      <c r="Z105" s="67"/>
    </row>
    <row r="106" spans="19:26" x14ac:dyDescent="0.2">
      <c r="S106" s="67"/>
      <c r="T106" s="67"/>
      <c r="U106" s="67"/>
      <c r="V106" s="67"/>
      <c r="W106" s="67"/>
      <c r="X106" s="67"/>
      <c r="Y106" s="67"/>
      <c r="Z106" s="67"/>
    </row>
    <row r="107" spans="19:26" x14ac:dyDescent="0.2">
      <c r="S107" s="67"/>
      <c r="T107" s="67"/>
      <c r="U107" s="67"/>
      <c r="V107" s="67"/>
      <c r="W107" s="67"/>
      <c r="X107" s="67"/>
      <c r="Y107" s="67"/>
      <c r="Z107" s="67"/>
    </row>
    <row r="108" spans="19:26" x14ac:dyDescent="0.2">
      <c r="S108" s="67"/>
      <c r="T108" s="67"/>
      <c r="U108" s="67"/>
      <c r="V108" s="67"/>
      <c r="W108" s="67"/>
      <c r="X108" s="67"/>
      <c r="Y108" s="67"/>
      <c r="Z108" s="67"/>
    </row>
    <row r="109" spans="19:26" x14ac:dyDescent="0.2">
      <c r="S109" s="67"/>
      <c r="T109" s="67"/>
      <c r="U109" s="67"/>
      <c r="V109" s="67"/>
      <c r="W109" s="67"/>
      <c r="X109" s="67"/>
      <c r="Y109" s="67"/>
      <c r="Z109" s="67"/>
    </row>
    <row r="110" spans="19:26" x14ac:dyDescent="0.2">
      <c r="S110" s="67"/>
      <c r="T110" s="67"/>
      <c r="U110" s="67"/>
      <c r="V110" s="67"/>
      <c r="W110" s="67"/>
      <c r="X110" s="67"/>
      <c r="Y110" s="67"/>
      <c r="Z110" s="67"/>
    </row>
    <row r="111" spans="19:26" x14ac:dyDescent="0.2">
      <c r="S111" s="67"/>
      <c r="T111" s="67"/>
      <c r="U111" s="67"/>
      <c r="V111" s="67"/>
      <c r="W111" s="67"/>
      <c r="X111" s="67"/>
      <c r="Y111" s="67"/>
      <c r="Z111" s="67"/>
    </row>
    <row r="112" spans="19:26" x14ac:dyDescent="0.2">
      <c r="S112" s="67"/>
      <c r="T112" s="67"/>
      <c r="U112" s="67"/>
      <c r="V112" s="67"/>
      <c r="W112" s="67"/>
      <c r="X112" s="67"/>
      <c r="Y112" s="67"/>
      <c r="Z112" s="67"/>
    </row>
    <row r="113" spans="19:26" x14ac:dyDescent="0.2">
      <c r="S113" s="67"/>
      <c r="T113" s="67"/>
      <c r="U113" s="67"/>
      <c r="V113" s="67"/>
      <c r="W113" s="67"/>
      <c r="X113" s="67"/>
      <c r="Y113" s="67"/>
      <c r="Z113" s="67"/>
    </row>
    <row r="114" spans="19:26" x14ac:dyDescent="0.2">
      <c r="S114" s="67"/>
      <c r="T114" s="67"/>
      <c r="U114" s="67"/>
      <c r="V114" s="67"/>
      <c r="W114" s="67"/>
      <c r="X114" s="67"/>
      <c r="Y114" s="67"/>
      <c r="Z114" s="67"/>
    </row>
    <row r="115" spans="19:26" x14ac:dyDescent="0.2">
      <c r="S115" s="67"/>
      <c r="T115" s="67"/>
      <c r="U115" s="67"/>
      <c r="V115" s="67"/>
      <c r="W115" s="67"/>
      <c r="X115" s="67"/>
      <c r="Y115" s="67"/>
      <c r="Z115" s="67"/>
    </row>
    <row r="116" spans="19:26" x14ac:dyDescent="0.2">
      <c r="S116" s="67"/>
      <c r="T116" s="67"/>
      <c r="U116" s="67"/>
      <c r="V116" s="67"/>
      <c r="W116" s="67"/>
      <c r="X116" s="67"/>
      <c r="Y116" s="67"/>
      <c r="Z116" s="67"/>
    </row>
    <row r="117" spans="19:26" x14ac:dyDescent="0.2">
      <c r="S117" s="67"/>
      <c r="T117" s="67"/>
      <c r="U117" s="67"/>
      <c r="V117" s="67"/>
      <c r="W117" s="67"/>
      <c r="X117" s="67"/>
      <c r="Y117" s="67"/>
      <c r="Z117" s="67"/>
    </row>
    <row r="118" spans="19:26" x14ac:dyDescent="0.2">
      <c r="S118" s="67"/>
      <c r="T118" s="67"/>
      <c r="U118" s="67"/>
      <c r="V118" s="67"/>
      <c r="W118" s="67"/>
      <c r="X118" s="67"/>
      <c r="Y118" s="67"/>
      <c r="Z118" s="67"/>
    </row>
    <row r="119" spans="19:26" x14ac:dyDescent="0.2">
      <c r="S119" s="67"/>
      <c r="T119" s="67"/>
      <c r="U119" s="67"/>
      <c r="V119" s="67"/>
      <c r="W119" s="67"/>
      <c r="X119" s="67"/>
      <c r="Y119" s="67"/>
      <c r="Z119" s="67"/>
    </row>
    <row r="120" spans="19:26" x14ac:dyDescent="0.2">
      <c r="S120" s="67"/>
      <c r="T120" s="67"/>
      <c r="U120" s="67"/>
      <c r="V120" s="67"/>
      <c r="W120" s="67"/>
      <c r="X120" s="67"/>
      <c r="Y120" s="67"/>
      <c r="Z120" s="67"/>
    </row>
    <row r="121" spans="19:26" x14ac:dyDescent="0.2">
      <c r="S121" s="67"/>
      <c r="T121" s="67"/>
      <c r="U121" s="67"/>
      <c r="V121" s="67"/>
      <c r="W121" s="67"/>
      <c r="X121" s="67"/>
      <c r="Y121" s="67"/>
      <c r="Z121" s="67"/>
    </row>
    <row r="122" spans="19:26" x14ac:dyDescent="0.2">
      <c r="S122" s="67"/>
      <c r="T122" s="67"/>
      <c r="U122" s="67"/>
      <c r="V122" s="67"/>
      <c r="W122" s="67"/>
      <c r="X122" s="67"/>
      <c r="Y122" s="67"/>
      <c r="Z122" s="67"/>
    </row>
    <row r="123" spans="19:26" x14ac:dyDescent="0.2">
      <c r="S123" s="67"/>
      <c r="T123" s="67"/>
      <c r="U123" s="67"/>
      <c r="V123" s="67"/>
      <c r="W123" s="67"/>
      <c r="X123" s="67"/>
      <c r="Y123" s="67"/>
      <c r="Z123" s="67"/>
    </row>
    <row r="124" spans="19:26" x14ac:dyDescent="0.2">
      <c r="S124" s="67"/>
      <c r="T124" s="67"/>
      <c r="U124" s="67"/>
      <c r="V124" s="67"/>
      <c r="W124" s="67"/>
      <c r="X124" s="67"/>
      <c r="Y124" s="67"/>
      <c r="Z124" s="67"/>
    </row>
    <row r="125" spans="19:26" x14ac:dyDescent="0.2">
      <c r="S125" s="67"/>
      <c r="T125" s="67"/>
      <c r="U125" s="67"/>
      <c r="V125" s="67"/>
      <c r="W125" s="67"/>
      <c r="X125" s="67"/>
      <c r="Y125" s="67"/>
      <c r="Z125" s="67"/>
    </row>
    <row r="126" spans="19:26" x14ac:dyDescent="0.2">
      <c r="S126" s="67"/>
      <c r="T126" s="67"/>
      <c r="U126" s="67"/>
      <c r="V126" s="67"/>
      <c r="W126" s="67"/>
      <c r="X126" s="67"/>
      <c r="Y126" s="67"/>
      <c r="Z126" s="67"/>
    </row>
    <row r="127" spans="19:26" x14ac:dyDescent="0.2">
      <c r="S127" s="67"/>
      <c r="T127" s="67"/>
      <c r="U127" s="67"/>
      <c r="V127" s="67"/>
      <c r="W127" s="67"/>
      <c r="X127" s="67"/>
      <c r="Y127" s="67"/>
      <c r="Z127" s="67"/>
    </row>
    <row r="128" spans="19:26" x14ac:dyDescent="0.2">
      <c r="S128" s="67"/>
      <c r="T128" s="67"/>
      <c r="U128" s="67"/>
      <c r="V128" s="67"/>
      <c r="W128" s="67"/>
      <c r="X128" s="67"/>
      <c r="Y128" s="67"/>
      <c r="Z128" s="67"/>
    </row>
    <row r="129" spans="19:26" x14ac:dyDescent="0.2">
      <c r="S129" s="67"/>
      <c r="T129" s="67"/>
      <c r="U129" s="67"/>
      <c r="V129" s="67"/>
      <c r="W129" s="67"/>
      <c r="X129" s="67"/>
      <c r="Y129" s="67"/>
      <c r="Z129" s="67"/>
    </row>
    <row r="130" spans="19:26" x14ac:dyDescent="0.2">
      <c r="S130" s="67"/>
      <c r="T130" s="67"/>
      <c r="U130" s="67"/>
      <c r="V130" s="67"/>
      <c r="W130" s="67"/>
      <c r="X130" s="67"/>
      <c r="Y130" s="67"/>
      <c r="Z130" s="67"/>
    </row>
    <row r="131" spans="19:26" x14ac:dyDescent="0.2">
      <c r="S131" s="67"/>
      <c r="T131" s="67"/>
      <c r="U131" s="67"/>
      <c r="V131" s="67"/>
      <c r="W131" s="67"/>
      <c r="X131" s="67"/>
      <c r="Y131" s="67"/>
      <c r="Z131" s="67"/>
    </row>
    <row r="132" spans="19:26" x14ac:dyDescent="0.2">
      <c r="S132" s="67"/>
      <c r="T132" s="67"/>
      <c r="U132" s="67"/>
      <c r="V132" s="67"/>
      <c r="W132" s="67"/>
      <c r="X132" s="67"/>
      <c r="Y132" s="67"/>
      <c r="Z132" s="67"/>
    </row>
    <row r="133" spans="19:26" x14ac:dyDescent="0.2">
      <c r="S133" s="67"/>
      <c r="T133" s="67"/>
      <c r="U133" s="67"/>
      <c r="V133" s="67"/>
      <c r="W133" s="67"/>
      <c r="X133" s="67"/>
      <c r="Y133" s="67"/>
      <c r="Z133" s="67"/>
    </row>
    <row r="134" spans="19:26" x14ac:dyDescent="0.2">
      <c r="S134" s="67"/>
      <c r="T134" s="67"/>
      <c r="U134" s="67"/>
      <c r="V134" s="67"/>
      <c r="W134" s="67"/>
      <c r="X134" s="67"/>
      <c r="Y134" s="67"/>
      <c r="Z134" s="67"/>
    </row>
    <row r="135" spans="19:26" x14ac:dyDescent="0.2">
      <c r="S135" s="67"/>
      <c r="T135" s="67"/>
      <c r="U135" s="67"/>
      <c r="V135" s="67"/>
      <c r="W135" s="67"/>
      <c r="X135" s="67"/>
      <c r="Y135" s="67"/>
      <c r="Z135" s="67"/>
    </row>
    <row r="136" spans="19:26" x14ac:dyDescent="0.2">
      <c r="S136" s="67"/>
      <c r="T136" s="67"/>
      <c r="U136" s="67"/>
      <c r="V136" s="67"/>
      <c r="W136" s="67"/>
      <c r="X136" s="67"/>
      <c r="Y136" s="67"/>
      <c r="Z136" s="67"/>
    </row>
    <row r="137" spans="19:26" x14ac:dyDescent="0.2">
      <c r="S137" s="67"/>
      <c r="T137" s="67"/>
      <c r="U137" s="67"/>
      <c r="V137" s="67"/>
      <c r="W137" s="67"/>
      <c r="X137" s="67"/>
      <c r="Y137" s="67"/>
      <c r="Z137" s="67"/>
    </row>
    <row r="138" spans="19:26" x14ac:dyDescent="0.2">
      <c r="S138" s="67"/>
      <c r="T138" s="67"/>
      <c r="U138" s="67"/>
      <c r="V138" s="67"/>
      <c r="W138" s="67"/>
      <c r="X138" s="67"/>
      <c r="Y138" s="67"/>
      <c r="Z138" s="67"/>
    </row>
    <row r="139" spans="19:26" x14ac:dyDescent="0.2">
      <c r="S139" s="67"/>
      <c r="T139" s="67"/>
      <c r="U139" s="67"/>
      <c r="V139" s="67"/>
      <c r="W139" s="67"/>
      <c r="X139" s="67"/>
      <c r="Y139" s="67"/>
      <c r="Z139" s="67"/>
    </row>
    <row r="140" spans="19:26" x14ac:dyDescent="0.2">
      <c r="S140" s="67"/>
      <c r="T140" s="67"/>
      <c r="U140" s="67"/>
      <c r="V140" s="67"/>
      <c r="W140" s="67"/>
      <c r="X140" s="67"/>
      <c r="Y140" s="67"/>
      <c r="Z140" s="67"/>
    </row>
    <row r="141" spans="19:26" x14ac:dyDescent="0.2">
      <c r="S141" s="67"/>
      <c r="T141" s="67"/>
      <c r="U141" s="67"/>
      <c r="V141" s="67"/>
      <c r="W141" s="67"/>
      <c r="X141" s="67"/>
      <c r="Y141" s="67"/>
      <c r="Z141" s="67"/>
    </row>
    <row r="142" spans="19:26" x14ac:dyDescent="0.2">
      <c r="S142" s="67"/>
      <c r="T142" s="67"/>
      <c r="U142" s="67"/>
      <c r="V142" s="67"/>
      <c r="W142" s="67"/>
      <c r="X142" s="67"/>
      <c r="Y142" s="67"/>
      <c r="Z142" s="67"/>
    </row>
    <row r="143" spans="19:26" x14ac:dyDescent="0.2">
      <c r="S143" s="67"/>
      <c r="T143" s="67"/>
      <c r="U143" s="67"/>
      <c r="V143" s="67"/>
      <c r="W143" s="67"/>
      <c r="X143" s="67"/>
      <c r="Y143" s="67"/>
      <c r="Z143" s="67"/>
    </row>
    <row r="144" spans="19:26" x14ac:dyDescent="0.2">
      <c r="S144" s="67"/>
      <c r="T144" s="67"/>
      <c r="U144" s="67"/>
      <c r="V144" s="67"/>
      <c r="W144" s="67"/>
      <c r="X144" s="67"/>
      <c r="Y144" s="67"/>
      <c r="Z144" s="67"/>
    </row>
    <row r="145" spans="19:26" x14ac:dyDescent="0.2">
      <c r="S145" s="67"/>
      <c r="T145" s="67"/>
      <c r="U145" s="67"/>
      <c r="V145" s="67"/>
      <c r="W145" s="67"/>
      <c r="X145" s="67"/>
      <c r="Y145" s="67"/>
      <c r="Z145" s="67"/>
    </row>
    <row r="146" spans="19:26" x14ac:dyDescent="0.2">
      <c r="S146" s="67"/>
      <c r="T146" s="67"/>
      <c r="U146" s="67"/>
      <c r="V146" s="67"/>
      <c r="W146" s="67"/>
      <c r="X146" s="67"/>
      <c r="Y146" s="67"/>
      <c r="Z146" s="67"/>
    </row>
    <row r="147" spans="19:26" x14ac:dyDescent="0.2">
      <c r="S147" s="67"/>
      <c r="T147" s="67"/>
      <c r="U147" s="67"/>
      <c r="V147" s="67"/>
      <c r="W147" s="67"/>
      <c r="X147" s="67"/>
      <c r="Y147" s="67"/>
      <c r="Z147" s="67"/>
    </row>
    <row r="148" spans="19:26" x14ac:dyDescent="0.2">
      <c r="S148" s="67"/>
      <c r="T148" s="67"/>
      <c r="U148" s="67"/>
      <c r="V148" s="67"/>
      <c r="W148" s="67"/>
      <c r="X148" s="67"/>
      <c r="Y148" s="67"/>
      <c r="Z148" s="67"/>
    </row>
    <row r="149" spans="19:26" x14ac:dyDescent="0.2">
      <c r="S149" s="67"/>
      <c r="T149" s="67"/>
      <c r="U149" s="67"/>
      <c r="V149" s="67"/>
      <c r="W149" s="67"/>
      <c r="X149" s="67"/>
      <c r="Y149" s="67"/>
      <c r="Z149" s="67"/>
    </row>
    <row r="150" spans="19:26" x14ac:dyDescent="0.2">
      <c r="S150" s="67"/>
      <c r="T150" s="67"/>
      <c r="U150" s="67"/>
      <c r="V150" s="67"/>
      <c r="W150" s="67"/>
      <c r="X150" s="67"/>
      <c r="Y150" s="67"/>
      <c r="Z150" s="67"/>
    </row>
    <row r="151" spans="19:26" x14ac:dyDescent="0.2">
      <c r="S151" s="67"/>
      <c r="T151" s="67"/>
      <c r="U151" s="67"/>
      <c r="V151" s="67"/>
      <c r="W151" s="67"/>
      <c r="X151" s="67"/>
      <c r="Y151" s="67"/>
      <c r="Z151" s="67"/>
    </row>
    <row r="152" spans="19:26" x14ac:dyDescent="0.2">
      <c r="S152" s="67"/>
      <c r="T152" s="67"/>
      <c r="U152" s="67"/>
      <c r="V152" s="67"/>
      <c r="W152" s="67"/>
      <c r="X152" s="67"/>
      <c r="Y152" s="67"/>
      <c r="Z152" s="67"/>
    </row>
    <row r="153" spans="19:26" x14ac:dyDescent="0.2">
      <c r="S153" s="67"/>
      <c r="T153" s="67"/>
      <c r="U153" s="67"/>
      <c r="V153" s="67"/>
      <c r="W153" s="67"/>
      <c r="X153" s="67"/>
      <c r="Y153" s="67"/>
      <c r="Z153" s="67"/>
    </row>
    <row r="154" spans="19:26" x14ac:dyDescent="0.2">
      <c r="S154" s="67"/>
      <c r="T154" s="67"/>
      <c r="U154" s="67"/>
      <c r="V154" s="67"/>
      <c r="W154" s="67"/>
      <c r="X154" s="67"/>
      <c r="Y154" s="67"/>
      <c r="Z154" s="67"/>
    </row>
    <row r="155" spans="19:26" x14ac:dyDescent="0.2">
      <c r="S155" s="67"/>
      <c r="T155" s="67"/>
      <c r="U155" s="67"/>
      <c r="V155" s="67"/>
      <c r="W155" s="67"/>
      <c r="X155" s="67"/>
      <c r="Y155" s="67"/>
      <c r="Z155" s="67"/>
    </row>
    <row r="156" spans="19:26" x14ac:dyDescent="0.2">
      <c r="S156" s="67"/>
      <c r="T156" s="67"/>
      <c r="U156" s="67"/>
      <c r="V156" s="67"/>
      <c r="W156" s="67"/>
      <c r="X156" s="67"/>
      <c r="Y156" s="67"/>
      <c r="Z156" s="67"/>
    </row>
    <row r="157" spans="19:26" x14ac:dyDescent="0.2">
      <c r="S157" s="67"/>
      <c r="T157" s="67"/>
      <c r="U157" s="67"/>
      <c r="V157" s="67"/>
      <c r="W157" s="67"/>
      <c r="X157" s="67"/>
      <c r="Y157" s="67"/>
      <c r="Z157" s="67"/>
    </row>
    <row r="158" spans="19:26" x14ac:dyDescent="0.2">
      <c r="S158" s="67"/>
      <c r="T158" s="67"/>
      <c r="U158" s="67"/>
      <c r="V158" s="67"/>
      <c r="W158" s="67"/>
      <c r="X158" s="67"/>
      <c r="Y158" s="67"/>
      <c r="Z158" s="67"/>
    </row>
    <row r="159" spans="19:26" x14ac:dyDescent="0.2">
      <c r="S159" s="67"/>
      <c r="T159" s="67"/>
      <c r="U159" s="67"/>
      <c r="V159" s="67"/>
      <c r="W159" s="67"/>
      <c r="X159" s="67"/>
      <c r="Y159" s="67"/>
      <c r="Z159" s="67"/>
    </row>
    <row r="160" spans="19:26" x14ac:dyDescent="0.2">
      <c r="S160" s="67"/>
      <c r="T160" s="67"/>
      <c r="U160" s="67"/>
      <c r="V160" s="67"/>
      <c r="W160" s="67"/>
      <c r="X160" s="67"/>
      <c r="Y160" s="67"/>
      <c r="Z160" s="67"/>
    </row>
    <row r="161" spans="19:26" x14ac:dyDescent="0.2">
      <c r="S161" s="67"/>
      <c r="T161" s="67"/>
      <c r="U161" s="67"/>
      <c r="V161" s="67"/>
      <c r="W161" s="67"/>
      <c r="X161" s="67"/>
      <c r="Y161" s="67"/>
      <c r="Z161" s="67"/>
    </row>
    <row r="162" spans="19:26" x14ac:dyDescent="0.2">
      <c r="S162" s="67"/>
      <c r="T162" s="67"/>
      <c r="U162" s="67"/>
      <c r="V162" s="67"/>
      <c r="W162" s="67"/>
      <c r="X162" s="67"/>
      <c r="Y162" s="67"/>
      <c r="Z162" s="67"/>
    </row>
    <row r="163" spans="19:26" x14ac:dyDescent="0.2">
      <c r="S163" s="67"/>
      <c r="T163" s="67"/>
      <c r="U163" s="67"/>
      <c r="V163" s="67"/>
      <c r="W163" s="67"/>
      <c r="X163" s="67"/>
      <c r="Y163" s="67"/>
      <c r="Z163" s="67"/>
    </row>
    <row r="164" spans="19:26" x14ac:dyDescent="0.2">
      <c r="S164" s="67"/>
      <c r="T164" s="67"/>
      <c r="U164" s="67"/>
      <c r="V164" s="67"/>
      <c r="W164" s="67"/>
      <c r="X164" s="67"/>
      <c r="Y164" s="67"/>
      <c r="Z164" s="67"/>
    </row>
    <row r="165" spans="19:26" x14ac:dyDescent="0.2">
      <c r="S165" s="67"/>
      <c r="T165" s="67"/>
      <c r="U165" s="67"/>
      <c r="V165" s="67"/>
      <c r="W165" s="67"/>
      <c r="X165" s="67"/>
      <c r="Y165" s="67"/>
      <c r="Z165" s="67"/>
    </row>
    <row r="166" spans="19:26" x14ac:dyDescent="0.2">
      <c r="S166" s="67"/>
      <c r="T166" s="67"/>
      <c r="U166" s="67"/>
      <c r="V166" s="67"/>
      <c r="W166" s="67"/>
      <c r="X166" s="67"/>
      <c r="Y166" s="67"/>
      <c r="Z166" s="67"/>
    </row>
    <row r="167" spans="19:26" x14ac:dyDescent="0.2">
      <c r="S167" s="67"/>
      <c r="T167" s="67"/>
      <c r="U167" s="67"/>
      <c r="V167" s="67"/>
      <c r="W167" s="67"/>
      <c r="X167" s="67"/>
      <c r="Y167" s="67"/>
      <c r="Z167" s="67"/>
    </row>
    <row r="168" spans="19:26" x14ac:dyDescent="0.2">
      <c r="S168" s="67"/>
      <c r="T168" s="67"/>
      <c r="U168" s="67"/>
      <c r="V168" s="67"/>
      <c r="W168" s="67"/>
      <c r="X168" s="67"/>
      <c r="Y168" s="67"/>
      <c r="Z168" s="67"/>
    </row>
    <row r="169" spans="19:26" x14ac:dyDescent="0.2">
      <c r="S169" s="67"/>
      <c r="T169" s="67"/>
      <c r="U169" s="67"/>
      <c r="V169" s="67"/>
      <c r="W169" s="67"/>
      <c r="X169" s="67"/>
      <c r="Y169" s="67"/>
      <c r="Z169" s="67"/>
    </row>
    <row r="170" spans="19:26" x14ac:dyDescent="0.2">
      <c r="S170" s="67"/>
      <c r="T170" s="67"/>
      <c r="U170" s="67"/>
      <c r="V170" s="67"/>
      <c r="W170" s="67"/>
      <c r="X170" s="67"/>
      <c r="Y170" s="67"/>
      <c r="Z170" s="67"/>
    </row>
    <row r="171" spans="19:26" x14ac:dyDescent="0.2">
      <c r="S171" s="67"/>
      <c r="T171" s="67"/>
      <c r="U171" s="67"/>
      <c r="V171" s="67"/>
      <c r="W171" s="67"/>
      <c r="X171" s="67"/>
      <c r="Y171" s="67"/>
      <c r="Z171" s="67"/>
    </row>
    <row r="172" spans="19:26" x14ac:dyDescent="0.2">
      <c r="S172" s="67"/>
      <c r="T172" s="67"/>
      <c r="U172" s="67"/>
      <c r="V172" s="67"/>
      <c r="W172" s="67"/>
      <c r="X172" s="67"/>
      <c r="Y172" s="67"/>
      <c r="Z172" s="67"/>
    </row>
    <row r="173" spans="19:26" x14ac:dyDescent="0.2">
      <c r="S173" s="67"/>
      <c r="T173" s="67"/>
      <c r="U173" s="67"/>
      <c r="V173" s="67"/>
      <c r="W173" s="67"/>
      <c r="X173" s="67"/>
      <c r="Y173" s="67"/>
      <c r="Z173" s="67"/>
    </row>
    <row r="174" spans="19:26" x14ac:dyDescent="0.2">
      <c r="S174" s="67"/>
      <c r="T174" s="67"/>
      <c r="U174" s="67"/>
      <c r="V174" s="67"/>
      <c r="W174" s="67"/>
      <c r="X174" s="67"/>
      <c r="Y174" s="67"/>
      <c r="Z174" s="67"/>
    </row>
    <row r="175" spans="19:26" x14ac:dyDescent="0.2">
      <c r="S175" s="67"/>
      <c r="T175" s="67"/>
      <c r="U175" s="67"/>
      <c r="V175" s="67"/>
      <c r="W175" s="67"/>
      <c r="X175" s="67"/>
      <c r="Y175" s="67"/>
      <c r="Z175" s="67"/>
    </row>
    <row r="176" spans="19:26" x14ac:dyDescent="0.2">
      <c r="S176" s="67"/>
      <c r="T176" s="67"/>
      <c r="U176" s="67"/>
      <c r="V176" s="67"/>
      <c r="W176" s="67"/>
      <c r="X176" s="67"/>
      <c r="Y176" s="67"/>
      <c r="Z176" s="67"/>
    </row>
    <row r="177" spans="19:26" x14ac:dyDescent="0.2">
      <c r="S177" s="67"/>
      <c r="T177" s="67"/>
      <c r="U177" s="67"/>
      <c r="V177" s="67"/>
      <c r="W177" s="67"/>
      <c r="X177" s="67"/>
      <c r="Y177" s="67"/>
      <c r="Z177" s="67"/>
    </row>
    <row r="178" spans="19:26" x14ac:dyDescent="0.2">
      <c r="S178" s="67"/>
      <c r="T178" s="67"/>
      <c r="U178" s="67"/>
      <c r="V178" s="67"/>
      <c r="W178" s="67"/>
      <c r="X178" s="67"/>
      <c r="Y178" s="67"/>
      <c r="Z178" s="67"/>
    </row>
    <row r="179" spans="19:26" x14ac:dyDescent="0.2">
      <c r="S179" s="67"/>
      <c r="T179" s="67"/>
      <c r="U179" s="67"/>
      <c r="V179" s="67"/>
      <c r="W179" s="67"/>
      <c r="X179" s="67"/>
      <c r="Y179" s="67"/>
      <c r="Z179" s="67"/>
    </row>
    <row r="180" spans="19:26" x14ac:dyDescent="0.2">
      <c r="S180" s="67"/>
      <c r="T180" s="67"/>
      <c r="U180" s="67"/>
      <c r="V180" s="67"/>
      <c r="W180" s="67"/>
      <c r="X180" s="67"/>
      <c r="Y180" s="67"/>
      <c r="Z180" s="67"/>
    </row>
    <row r="181" spans="19:26" x14ac:dyDescent="0.2">
      <c r="S181" s="67"/>
      <c r="T181" s="67"/>
      <c r="U181" s="67"/>
      <c r="V181" s="67"/>
      <c r="W181" s="67"/>
      <c r="X181" s="67"/>
      <c r="Y181" s="67"/>
      <c r="Z181" s="67"/>
    </row>
    <row r="182" spans="19:26" x14ac:dyDescent="0.2">
      <c r="S182" s="67"/>
      <c r="T182" s="67"/>
      <c r="U182" s="67"/>
      <c r="V182" s="67"/>
      <c r="W182" s="67"/>
      <c r="X182" s="67"/>
      <c r="Y182" s="67"/>
      <c r="Z182" s="67"/>
    </row>
    <row r="183" spans="19:26" x14ac:dyDescent="0.2">
      <c r="S183" s="67"/>
      <c r="T183" s="67"/>
      <c r="U183" s="67"/>
      <c r="V183" s="67"/>
      <c r="W183" s="67"/>
      <c r="X183" s="67"/>
      <c r="Y183" s="67"/>
      <c r="Z183" s="67"/>
    </row>
    <row r="184" spans="19:26" x14ac:dyDescent="0.2">
      <c r="S184" s="67"/>
      <c r="T184" s="67"/>
      <c r="U184" s="67"/>
      <c r="V184" s="67"/>
      <c r="W184" s="67"/>
      <c r="X184" s="67"/>
      <c r="Y184" s="67"/>
      <c r="Z184" s="67"/>
    </row>
    <row r="185" spans="19:26" x14ac:dyDescent="0.2">
      <c r="S185" s="67"/>
      <c r="T185" s="67"/>
      <c r="U185" s="67"/>
      <c r="V185" s="67"/>
      <c r="W185" s="67"/>
      <c r="X185" s="67"/>
      <c r="Y185" s="67"/>
      <c r="Z185" s="67"/>
    </row>
    <row r="186" spans="19:26" x14ac:dyDescent="0.2">
      <c r="S186" s="67"/>
      <c r="T186" s="67"/>
      <c r="U186" s="67"/>
      <c r="V186" s="67"/>
      <c r="W186" s="67"/>
      <c r="X186" s="67"/>
      <c r="Y186" s="67"/>
      <c r="Z186" s="67"/>
    </row>
    <row r="187" spans="19:26" x14ac:dyDescent="0.2">
      <c r="S187" s="67"/>
      <c r="T187" s="67"/>
      <c r="U187" s="67"/>
      <c r="V187" s="67"/>
      <c r="W187" s="67"/>
      <c r="X187" s="67"/>
      <c r="Y187" s="67"/>
      <c r="Z187" s="67"/>
    </row>
    <row r="188" spans="19:26" x14ac:dyDescent="0.2">
      <c r="S188" s="67"/>
      <c r="T188" s="67"/>
      <c r="U188" s="67"/>
      <c r="V188" s="67"/>
      <c r="W188" s="67"/>
      <c r="X188" s="67"/>
      <c r="Y188" s="67"/>
      <c r="Z188" s="67"/>
    </row>
    <row r="189" spans="19:26" x14ac:dyDescent="0.2">
      <c r="S189" s="67"/>
      <c r="T189" s="67"/>
      <c r="U189" s="67"/>
      <c r="V189" s="67"/>
      <c r="W189" s="67"/>
      <c r="X189" s="67"/>
      <c r="Y189" s="67"/>
      <c r="Z189" s="67"/>
    </row>
    <row r="190" spans="19:26" x14ac:dyDescent="0.2">
      <c r="S190" s="67"/>
      <c r="T190" s="67"/>
      <c r="U190" s="67"/>
      <c r="V190" s="67"/>
      <c r="W190" s="67"/>
      <c r="X190" s="67"/>
      <c r="Y190" s="67"/>
      <c r="Z190" s="67"/>
    </row>
    <row r="191" spans="19:26" x14ac:dyDescent="0.2">
      <c r="S191" s="67"/>
      <c r="T191" s="67"/>
      <c r="U191" s="67"/>
      <c r="V191" s="67"/>
      <c r="W191" s="67"/>
      <c r="X191" s="67"/>
      <c r="Y191" s="67"/>
      <c r="Z191" s="67"/>
    </row>
    <row r="192" spans="19:26" x14ac:dyDescent="0.2">
      <c r="S192" s="67"/>
      <c r="T192" s="67"/>
      <c r="U192" s="67"/>
      <c r="V192" s="67"/>
      <c r="W192" s="67"/>
      <c r="X192" s="67"/>
      <c r="Y192" s="67"/>
      <c r="Z192" s="67"/>
    </row>
    <row r="193" spans="19:26" x14ac:dyDescent="0.2">
      <c r="S193" s="67"/>
      <c r="T193" s="67"/>
      <c r="U193" s="67"/>
      <c r="V193" s="67"/>
      <c r="W193" s="67"/>
      <c r="X193" s="67"/>
      <c r="Y193" s="67"/>
      <c r="Z193" s="67"/>
    </row>
    <row r="194" spans="19:26" x14ac:dyDescent="0.2">
      <c r="S194" s="67"/>
      <c r="T194" s="67"/>
      <c r="U194" s="67"/>
      <c r="V194" s="67"/>
      <c r="W194" s="67"/>
      <c r="X194" s="67"/>
      <c r="Y194" s="67"/>
      <c r="Z194" s="67"/>
    </row>
    <row r="195" spans="19:26" x14ac:dyDescent="0.2">
      <c r="S195" s="67"/>
      <c r="T195" s="67"/>
      <c r="U195" s="67"/>
      <c r="V195" s="67"/>
      <c r="W195" s="67"/>
      <c r="X195" s="67"/>
      <c r="Y195" s="67"/>
      <c r="Z195" s="67"/>
    </row>
    <row r="196" spans="19:26" x14ac:dyDescent="0.2">
      <c r="S196" s="67"/>
      <c r="T196" s="67"/>
      <c r="U196" s="67"/>
      <c r="V196" s="67"/>
      <c r="W196" s="67"/>
      <c r="X196" s="67"/>
      <c r="Y196" s="67"/>
      <c r="Z196" s="67"/>
    </row>
    <row r="197" spans="19:26" x14ac:dyDescent="0.2">
      <c r="S197" s="67"/>
      <c r="T197" s="67"/>
      <c r="U197" s="67"/>
      <c r="V197" s="67"/>
      <c r="W197" s="67"/>
      <c r="X197" s="67"/>
      <c r="Y197" s="67"/>
      <c r="Z197" s="67"/>
    </row>
    <row r="198" spans="19:26" x14ac:dyDescent="0.2">
      <c r="S198" s="67"/>
      <c r="T198" s="67"/>
      <c r="U198" s="67"/>
      <c r="V198" s="67"/>
      <c r="W198" s="67"/>
      <c r="X198" s="67"/>
      <c r="Y198" s="67"/>
      <c r="Z198" s="67"/>
    </row>
    <row r="199" spans="19:26" x14ac:dyDescent="0.2">
      <c r="S199" s="67"/>
      <c r="T199" s="67"/>
      <c r="U199" s="67"/>
      <c r="V199" s="67"/>
      <c r="W199" s="67"/>
      <c r="X199" s="67"/>
      <c r="Y199" s="67"/>
      <c r="Z199" s="67"/>
    </row>
  </sheetData>
  <mergeCells count="89">
    <mergeCell ref="C17:D17"/>
    <mergeCell ref="C18:D18"/>
    <mergeCell ref="G28:H28"/>
    <mergeCell ref="G29:H29"/>
    <mergeCell ref="B24:E24"/>
    <mergeCell ref="T10:Z99"/>
    <mergeCell ref="L2:Q2"/>
    <mergeCell ref="J4:J6"/>
    <mergeCell ref="K4:Q8"/>
    <mergeCell ref="G24:Q24"/>
    <mergeCell ref="C21:D21"/>
    <mergeCell ref="C22:D22"/>
    <mergeCell ref="C50:D50"/>
    <mergeCell ref="H11:I11"/>
    <mergeCell ref="C13:D13"/>
    <mergeCell ref="C14:D14"/>
    <mergeCell ref="C15:D15"/>
    <mergeCell ref="C16:D16"/>
    <mergeCell ref="B10:E10"/>
    <mergeCell ref="G10:Q10"/>
    <mergeCell ref="N11:O11"/>
    <mergeCell ref="G25:H25"/>
    <mergeCell ref="G26:H26"/>
    <mergeCell ref="N14:O14"/>
    <mergeCell ref="N15:O15"/>
    <mergeCell ref="N16:O16"/>
    <mergeCell ref="H18:I18"/>
    <mergeCell ref="H19:I19"/>
    <mergeCell ref="H20:I20"/>
    <mergeCell ref="H21:I21"/>
    <mergeCell ref="C11:D11"/>
    <mergeCell ref="C12:D12"/>
    <mergeCell ref="C19:D19"/>
    <mergeCell ref="C20:D20"/>
    <mergeCell ref="H12:I12"/>
    <mergeCell ref="N12:O12"/>
    <mergeCell ref="N13:O13"/>
    <mergeCell ref="N20:O20"/>
    <mergeCell ref="N21:O21"/>
    <mergeCell ref="N17:O17"/>
    <mergeCell ref="N18:O18"/>
    <mergeCell ref="N19:O19"/>
    <mergeCell ref="H14:I14"/>
    <mergeCell ref="H15:I15"/>
    <mergeCell ref="H16:I16"/>
    <mergeCell ref="H17:I17"/>
    <mergeCell ref="N50:O50"/>
    <mergeCell ref="N51:O51"/>
    <mergeCell ref="N52:O52"/>
    <mergeCell ref="H22:I22"/>
    <mergeCell ref="N55:O55"/>
    <mergeCell ref="H50:I50"/>
    <mergeCell ref="H51:I51"/>
    <mergeCell ref="H52:I52"/>
    <mergeCell ref="G33:H33"/>
    <mergeCell ref="G34:H34"/>
    <mergeCell ref="G35:H35"/>
    <mergeCell ref="N22:O22"/>
    <mergeCell ref="G30:H30"/>
    <mergeCell ref="G31:H31"/>
    <mergeCell ref="G32:H32"/>
    <mergeCell ref="G27:H27"/>
    <mergeCell ref="N53:O53"/>
    <mergeCell ref="N54:O54"/>
    <mergeCell ref="H59:I59"/>
    <mergeCell ref="H55:I55"/>
    <mergeCell ref="H53:I53"/>
    <mergeCell ref="H54:I54"/>
    <mergeCell ref="N57:O57"/>
    <mergeCell ref="N58:O58"/>
    <mergeCell ref="H57:I57"/>
    <mergeCell ref="H58:I58"/>
    <mergeCell ref="N56:O56"/>
    <mergeCell ref="H56:I56"/>
    <mergeCell ref="N65:O65"/>
    <mergeCell ref="N66:O66"/>
    <mergeCell ref="H65:I65"/>
    <mergeCell ref="H66:I66"/>
    <mergeCell ref="N63:O63"/>
    <mergeCell ref="N64:O64"/>
    <mergeCell ref="H63:I63"/>
    <mergeCell ref="H64:I64"/>
    <mergeCell ref="N61:O61"/>
    <mergeCell ref="N62:O62"/>
    <mergeCell ref="H61:I61"/>
    <mergeCell ref="H62:I62"/>
    <mergeCell ref="N59:O59"/>
    <mergeCell ref="N60:O60"/>
    <mergeCell ref="H60:I60"/>
  </mergeCells>
  <conditionalFormatting sqref="F26:G35">
    <cfRule type="cellIs" dxfId="985" priority="1" stopIfTrue="1" operator="equal">
      <formula>$T$6</formula>
    </cfRule>
    <cfRule type="cellIs" dxfId="984" priority="2" stopIfTrue="1" operator="equal">
      <formula>$T$5</formula>
    </cfRule>
    <cfRule type="cellIs" dxfId="983" priority="3" stopIfTrue="1" operator="equal">
      <formula>$T$4</formula>
    </cfRule>
    <cfRule type="cellIs" dxfId="982" priority="4" stopIfTrue="1" operator="equal">
      <formula>$T$3</formula>
    </cfRule>
  </conditionalFormatting>
  <conditionalFormatting sqref="I26:Q35">
    <cfRule type="cellIs" dxfId="981" priority="12" stopIfTrue="1" operator="equal">
      <formula>"High"</formula>
    </cfRule>
    <cfRule type="cellIs" dxfId="980" priority="13" stopIfTrue="1" operator="equal">
      <formula>"Medium"</formula>
    </cfRule>
    <cfRule type="cellIs" dxfId="979" priority="14" stopIfTrue="1" operator="equal">
      <formula>"Low"</formula>
    </cfRule>
  </conditionalFormatting>
  <dataValidations count="5">
    <dataValidation type="date" allowBlank="1" showInputMessage="1" showErrorMessage="1" sqref="D6 P12:P22 P50:P65" xr:uid="{01B0F7C2-EF0E-4D1E-8F55-54F6C91CC016}">
      <formula1>NOW()</formula1>
      <formula2>NOW()+1000</formula2>
    </dataValidation>
    <dataValidation type="time" allowBlank="1" showInputMessage="1" showErrorMessage="1" sqref="E6 G6" xr:uid="{F7C076DF-8741-493B-BBD1-2076063F6C59}">
      <formula1>0</formula1>
      <formula2>0.999305555555556</formula2>
    </dataValidation>
    <dataValidation type="list" allowBlank="1" showInputMessage="1" showErrorMessage="1" sqref="D5 Q50:Q65 Q12:Q22" xr:uid="{6559788C-6BD6-4908-9321-A91048FA7ADA}">
      <formula1>$B$26:$B$36</formula1>
    </dataValidation>
    <dataValidation type="list" allowBlank="1" showErrorMessage="1" sqref="F26:F35" xr:uid="{47299314-A3C1-4800-A3D0-92E349CD2E35}">
      <formula1>$T$3:$T$11</formula1>
    </dataValidation>
    <dataValidation type="list" allowBlank="1" showErrorMessage="1" sqref="G26:Q35" xr:uid="{F302ED9C-7FAA-4ED0-AB80-BBFF9A4F7789}">
      <formula1>$T$3:$T$9</formula1>
    </dataValidation>
  </dataValidations>
  <hyperlinks>
    <hyperlink ref="E12" r:id="rId1" xr:uid="{38B1576E-30BB-443B-B7A3-94CFEA611CFC}"/>
    <hyperlink ref="L14" r:id="rId2" xr:uid="{D860A56B-A878-4A73-B971-29A7880D23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F54C-C034-4088-B55C-36A74735FE63}">
  <dimension ref="A1:BK201"/>
  <sheetViews>
    <sheetView showGridLines="0" workbookViewId="0">
      <pane xSplit="1" ySplit="11" topLeftCell="B12" activePane="bottomRight" state="frozen"/>
      <selection pane="topRight" activeCell="B1" sqref="B1"/>
      <selection pane="bottomLeft" activeCell="A12" sqref="A12"/>
      <selection pane="bottomRight"/>
    </sheetView>
  </sheetViews>
  <sheetFormatPr defaultRowHeight="12.75" x14ac:dyDescent="0.2"/>
  <cols>
    <col min="1" max="1" width="3.140625" customWidth="1"/>
    <col min="2" max="2" width="39.28515625" customWidth="1"/>
    <col min="3" max="3" width="24.42578125" customWidth="1"/>
    <col min="4" max="7" width="3.5703125" customWidth="1"/>
    <col min="8" max="8" width="1.7109375" customWidth="1"/>
    <col min="9" max="12" width="3.5703125" customWidth="1"/>
    <col min="13" max="13" width="1.7109375" customWidth="1"/>
    <col min="14" max="17" width="3.5703125" customWidth="1"/>
    <col min="18" max="18" width="1.7109375" customWidth="1"/>
    <col min="19" max="22" width="3.5703125" customWidth="1"/>
    <col min="23" max="23" width="1.7109375" customWidth="1"/>
    <col min="24" max="27" width="3.5703125" customWidth="1"/>
    <col min="28" max="28" width="1.7109375" customWidth="1"/>
    <col min="29" max="32" width="3.5703125" customWidth="1"/>
    <col min="33" max="33" width="1.7109375" customWidth="1"/>
    <col min="34" max="37" width="3.5703125" customWidth="1"/>
    <col min="38" max="38" width="1.7109375" customWidth="1"/>
    <col min="39" max="42" width="3.5703125" customWidth="1"/>
    <col min="43" max="43" width="1.7109375" customWidth="1"/>
    <col min="44" max="47" width="3.5703125" customWidth="1"/>
    <col min="48" max="48" width="1.7109375" customWidth="1"/>
    <col min="49" max="52" width="3.5703125" customWidth="1"/>
    <col min="53" max="53" width="1.7109375" customWidth="1"/>
    <col min="55" max="55" width="2.42578125" style="202" customWidth="1"/>
    <col min="56" max="56" width="64.7109375" style="202" customWidth="1"/>
    <col min="57" max="63" width="9.140625" style="202"/>
  </cols>
  <sheetData>
    <row r="1" spans="1:63" x14ac:dyDescent="0.2">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row>
    <row r="2" spans="1:63" ht="39" customHeight="1" thickBot="1" x14ac:dyDescent="0.3">
      <c r="A2" s="203" t="s">
        <v>94</v>
      </c>
      <c r="B2" s="204" t="s">
        <v>227</v>
      </c>
      <c r="C2" s="205"/>
      <c r="D2" s="205"/>
      <c r="E2" s="205"/>
      <c r="F2" s="205"/>
      <c r="G2" s="205"/>
      <c r="H2" s="205"/>
      <c r="I2" s="205"/>
      <c r="J2" s="205"/>
      <c r="K2" s="205"/>
      <c r="L2" s="205"/>
      <c r="M2" s="205"/>
      <c r="N2" s="205"/>
      <c r="O2" s="205"/>
      <c r="P2" s="205"/>
      <c r="Q2" s="205"/>
      <c r="R2" s="205"/>
      <c r="S2" s="206"/>
      <c r="T2" s="206"/>
      <c r="U2" s="206"/>
      <c r="V2" s="206"/>
      <c r="W2" s="206"/>
      <c r="X2" s="206"/>
      <c r="Y2" s="279" t="s">
        <v>193</v>
      </c>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01"/>
    </row>
    <row r="3" spans="1:63" ht="25.5" customHeight="1" thickTop="1" thickBo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7"/>
      <c r="AS3" s="201"/>
      <c r="AT3" s="201"/>
      <c r="AU3" s="201"/>
      <c r="AV3" s="201"/>
      <c r="AW3" s="201"/>
      <c r="AX3" s="201"/>
      <c r="AY3" s="201"/>
      <c r="AZ3" s="201"/>
      <c r="BA3" s="201"/>
      <c r="BB3" s="201"/>
    </row>
    <row r="4" spans="1:63" ht="25.5" customHeight="1" thickTop="1" thickBot="1" x14ac:dyDescent="0.25">
      <c r="A4" s="208"/>
      <c r="B4" s="218" t="s">
        <v>6</v>
      </c>
      <c r="C4" s="210" t="s">
        <v>188</v>
      </c>
      <c r="D4" s="209"/>
      <c r="E4" s="209"/>
      <c r="F4" s="209"/>
      <c r="G4" s="209"/>
      <c r="H4" s="209"/>
      <c r="I4" s="209"/>
      <c r="J4" s="209"/>
      <c r="K4" s="209"/>
      <c r="L4" s="211"/>
      <c r="M4" s="211"/>
      <c r="N4" s="211"/>
      <c r="O4" s="211"/>
      <c r="P4" s="211"/>
      <c r="Q4" s="211"/>
      <c r="R4" s="211"/>
      <c r="S4" s="211"/>
      <c r="T4" s="211"/>
      <c r="U4" s="211"/>
      <c r="V4" s="280">
        <f>COUNTIFS(A12:A201,0)</f>
        <v>1</v>
      </c>
      <c r="W4" s="280"/>
      <c r="X4" s="280"/>
      <c r="Y4" s="280"/>
      <c r="Z4" s="281" t="s">
        <v>228</v>
      </c>
      <c r="AA4" s="281"/>
      <c r="AB4" s="281"/>
      <c r="AC4" s="281"/>
      <c r="AD4" s="281"/>
      <c r="AE4" s="281"/>
      <c r="AF4" s="281"/>
      <c r="AG4" s="282">
        <f>COUNTIFS(A12:A201,"&gt;"&amp;1)</f>
        <v>1</v>
      </c>
      <c r="AH4" s="282"/>
      <c r="AI4" s="282"/>
      <c r="AJ4" s="282"/>
      <c r="AK4" s="281" t="s">
        <v>229</v>
      </c>
      <c r="AL4" s="281"/>
      <c r="AM4" s="281"/>
      <c r="AN4" s="281"/>
      <c r="AO4" s="281"/>
      <c r="AP4" s="281"/>
      <c r="AQ4" s="212"/>
      <c r="AR4" s="213" t="s">
        <v>230</v>
      </c>
      <c r="AS4" s="214" t="s">
        <v>231</v>
      </c>
      <c r="AT4" s="208"/>
      <c r="AU4" s="208"/>
      <c r="AV4" s="208"/>
      <c r="AW4" s="208"/>
      <c r="AX4" s="208"/>
      <c r="AY4" s="208"/>
      <c r="AZ4" s="208"/>
      <c r="BA4" s="208"/>
      <c r="BB4" s="208"/>
    </row>
    <row r="5" spans="1:63" ht="25.5" customHeight="1" thickBot="1" x14ac:dyDescent="0.25">
      <c r="A5" s="208"/>
      <c r="B5" s="215" t="s">
        <v>12</v>
      </c>
      <c r="C5" s="216" t="s">
        <v>183</v>
      </c>
      <c r="D5" s="209"/>
      <c r="E5" s="209"/>
      <c r="F5" s="209"/>
      <c r="G5" s="209"/>
      <c r="H5" s="209"/>
      <c r="I5" s="209"/>
      <c r="J5" s="209"/>
      <c r="K5" s="209"/>
      <c r="L5" s="211"/>
      <c r="M5" s="211"/>
      <c r="N5" s="211"/>
      <c r="O5" s="211"/>
      <c r="P5" s="211"/>
      <c r="Q5" s="211"/>
      <c r="R5" s="211"/>
      <c r="S5" s="211"/>
      <c r="T5" s="211"/>
      <c r="U5" s="211"/>
      <c r="V5" s="280"/>
      <c r="W5" s="280"/>
      <c r="X5" s="280"/>
      <c r="Y5" s="280"/>
      <c r="Z5" s="281"/>
      <c r="AA5" s="281"/>
      <c r="AB5" s="281"/>
      <c r="AC5" s="281"/>
      <c r="AD5" s="281"/>
      <c r="AE5" s="281"/>
      <c r="AF5" s="281"/>
      <c r="AG5" s="282"/>
      <c r="AH5" s="282"/>
      <c r="AI5" s="282"/>
      <c r="AJ5" s="282"/>
      <c r="AK5" s="281"/>
      <c r="AL5" s="281"/>
      <c r="AM5" s="281"/>
      <c r="AN5" s="281"/>
      <c r="AO5" s="281"/>
      <c r="AP5" s="281"/>
      <c r="AQ5" s="212"/>
      <c r="AR5" s="213" t="s">
        <v>232</v>
      </c>
      <c r="AS5" s="214" t="s">
        <v>233</v>
      </c>
      <c r="AT5" s="208"/>
      <c r="AU5" s="208"/>
      <c r="AV5" s="208"/>
      <c r="AW5" s="208"/>
      <c r="AX5" s="208"/>
      <c r="AY5" s="208"/>
      <c r="AZ5" s="208"/>
      <c r="BA5" s="208"/>
      <c r="BB5" s="208"/>
    </row>
    <row r="6" spans="1:63" ht="25.5" customHeight="1" thickBot="1" x14ac:dyDescent="0.25">
      <c r="A6" s="201"/>
      <c r="B6" s="219" t="s">
        <v>16</v>
      </c>
      <c r="C6" s="216" t="s">
        <v>181</v>
      </c>
      <c r="D6" s="209"/>
      <c r="E6" s="209"/>
      <c r="F6" s="209"/>
      <c r="G6" s="209"/>
      <c r="H6" s="209"/>
      <c r="I6" s="209"/>
      <c r="J6" s="209"/>
      <c r="K6" s="209"/>
      <c r="L6" s="211"/>
      <c r="M6" s="211"/>
      <c r="N6" s="211"/>
      <c r="O6" s="211"/>
      <c r="P6" s="211"/>
      <c r="Q6" s="211"/>
      <c r="R6" s="211"/>
      <c r="S6" s="211"/>
      <c r="T6" s="211"/>
      <c r="U6" s="211"/>
      <c r="V6" s="280"/>
      <c r="W6" s="280"/>
      <c r="X6" s="280"/>
      <c r="Y6" s="280"/>
      <c r="Z6" s="281"/>
      <c r="AA6" s="281"/>
      <c r="AB6" s="281"/>
      <c r="AC6" s="281"/>
      <c r="AD6" s="281"/>
      <c r="AE6" s="281"/>
      <c r="AF6" s="281"/>
      <c r="AG6" s="282"/>
      <c r="AH6" s="282"/>
      <c r="AI6" s="282"/>
      <c r="AJ6" s="282"/>
      <c r="AK6" s="281"/>
      <c r="AL6" s="281"/>
      <c r="AM6" s="281"/>
      <c r="AN6" s="281"/>
      <c r="AO6" s="281"/>
      <c r="AP6" s="281"/>
      <c r="AQ6" s="212"/>
      <c r="AR6" s="213" t="s">
        <v>234</v>
      </c>
      <c r="AS6" s="214" t="s">
        <v>235</v>
      </c>
      <c r="AT6" s="201"/>
      <c r="AU6" s="201"/>
      <c r="AV6" s="201"/>
      <c r="AW6" s="201"/>
      <c r="AX6" s="201"/>
      <c r="AY6" s="201"/>
      <c r="AZ6" s="201"/>
      <c r="BA6" s="201"/>
      <c r="BB6" s="201"/>
    </row>
    <row r="7" spans="1:63" ht="25.5" customHeight="1" thickBot="1"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11"/>
      <c r="AN7" s="211"/>
      <c r="AO7" s="201"/>
      <c r="AP7" s="211"/>
      <c r="AQ7" s="212"/>
      <c r="AR7" s="213" t="s">
        <v>236</v>
      </c>
      <c r="AS7" s="214" t="s">
        <v>237</v>
      </c>
      <c r="AT7" s="201"/>
      <c r="AU7" s="201"/>
      <c r="AV7" s="201"/>
      <c r="AW7" s="201"/>
      <c r="AX7" s="201"/>
      <c r="AY7" s="201"/>
      <c r="AZ7" s="201"/>
      <c r="BA7" s="201"/>
      <c r="BB7" s="201"/>
    </row>
    <row r="8" spans="1:63" ht="25.5" customHeight="1" thickTop="1" x14ac:dyDescent="0.2">
      <c r="A8" s="20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1"/>
    </row>
    <row r="9" spans="1:63" ht="25.5" customHeight="1" x14ac:dyDescent="0.2">
      <c r="A9" s="201"/>
      <c r="B9" s="283" t="s">
        <v>252</v>
      </c>
      <c r="C9" s="283"/>
      <c r="D9" s="284" t="s">
        <v>238</v>
      </c>
      <c r="E9" s="284"/>
      <c r="F9" s="284"/>
      <c r="G9" s="284"/>
      <c r="H9" s="284"/>
      <c r="I9" s="284"/>
      <c r="J9" s="284"/>
      <c r="K9" s="284"/>
      <c r="L9" s="284"/>
      <c r="M9" s="284"/>
      <c r="N9" s="284"/>
      <c r="O9" s="284"/>
      <c r="P9" s="284"/>
      <c r="Q9" s="284"/>
      <c r="R9" s="284"/>
      <c r="S9" s="277" t="s">
        <v>239</v>
      </c>
      <c r="T9" s="277"/>
      <c r="U9" s="277"/>
      <c r="V9" s="277"/>
      <c r="W9" s="277"/>
      <c r="X9" s="277"/>
      <c r="Y9" s="277"/>
      <c r="Z9" s="277"/>
      <c r="AA9" s="277"/>
      <c r="AB9" s="277"/>
      <c r="AC9" s="277"/>
      <c r="AD9" s="277"/>
      <c r="AE9" s="277"/>
      <c r="AF9" s="277"/>
      <c r="AG9" s="277"/>
      <c r="AH9" s="277"/>
      <c r="AI9" s="277"/>
      <c r="AJ9" s="277"/>
      <c r="AK9" s="277"/>
      <c r="AL9" s="277"/>
      <c r="AM9" s="278" t="s">
        <v>240</v>
      </c>
      <c r="AN9" s="278"/>
      <c r="AO9" s="278"/>
      <c r="AP9" s="278"/>
      <c r="AQ9" s="278"/>
      <c r="AR9" s="278"/>
      <c r="AS9" s="278"/>
      <c r="AT9" s="278"/>
      <c r="AU9" s="278"/>
      <c r="AV9" s="278"/>
      <c r="AW9" s="278"/>
      <c r="AX9" s="278"/>
      <c r="AY9" s="278"/>
      <c r="AZ9" s="278"/>
      <c r="BA9" s="278"/>
      <c r="BB9" s="201"/>
    </row>
    <row r="10" spans="1:63" ht="25.5" customHeight="1" x14ac:dyDescent="0.2">
      <c r="A10" s="208"/>
      <c r="B10" s="273" t="s">
        <v>241</v>
      </c>
      <c r="C10" s="273"/>
      <c r="D10" s="275" t="s">
        <v>242</v>
      </c>
      <c r="E10" s="275"/>
      <c r="F10" s="275"/>
      <c r="G10" s="275"/>
      <c r="H10" s="222"/>
      <c r="I10" s="275" t="s">
        <v>250</v>
      </c>
      <c r="J10" s="275"/>
      <c r="K10" s="275"/>
      <c r="L10" s="275"/>
      <c r="M10" s="222"/>
      <c r="N10" s="275" t="s">
        <v>251</v>
      </c>
      <c r="O10" s="275"/>
      <c r="P10" s="275"/>
      <c r="Q10" s="275"/>
      <c r="R10" s="222"/>
      <c r="S10" s="276" t="s">
        <v>243</v>
      </c>
      <c r="T10" s="276"/>
      <c r="U10" s="276"/>
      <c r="V10" s="276"/>
      <c r="W10" s="228"/>
      <c r="X10" s="276" t="s">
        <v>244</v>
      </c>
      <c r="Y10" s="276"/>
      <c r="Z10" s="276"/>
      <c r="AA10" s="276"/>
      <c r="AB10" s="228"/>
      <c r="AC10" s="276" t="s">
        <v>245</v>
      </c>
      <c r="AD10" s="276"/>
      <c r="AE10" s="276"/>
      <c r="AF10" s="276"/>
      <c r="AG10" s="228"/>
      <c r="AH10" s="276" t="s">
        <v>246</v>
      </c>
      <c r="AI10" s="276"/>
      <c r="AJ10" s="276"/>
      <c r="AK10" s="276"/>
      <c r="AL10" s="222"/>
      <c r="AM10" s="274" t="s">
        <v>247</v>
      </c>
      <c r="AN10" s="274"/>
      <c r="AO10" s="274"/>
      <c r="AP10" s="274"/>
      <c r="AQ10" s="229"/>
      <c r="AR10" s="274" t="s">
        <v>248</v>
      </c>
      <c r="AS10" s="274"/>
      <c r="AT10" s="274"/>
      <c r="AU10" s="274"/>
      <c r="AV10" s="229"/>
      <c r="AW10" s="274" t="s">
        <v>249</v>
      </c>
      <c r="AX10" s="274"/>
      <c r="AY10" s="274"/>
      <c r="AZ10" s="274"/>
      <c r="BA10" s="222"/>
      <c r="BB10" s="208"/>
    </row>
    <row r="11" spans="1:63" s="227" customFormat="1" ht="0.95" customHeight="1" x14ac:dyDescent="0.2">
      <c r="A11" s="223"/>
      <c r="B11" s="224"/>
      <c r="C11" s="224"/>
      <c r="D11" s="225"/>
      <c r="E11" s="225"/>
      <c r="F11" s="225"/>
      <c r="G11" s="225"/>
      <c r="H11" s="226"/>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3"/>
      <c r="BC11" s="202"/>
      <c r="BD11" s="202"/>
      <c r="BE11" s="202"/>
      <c r="BF11" s="202"/>
      <c r="BG11" s="202"/>
      <c r="BH11" s="202"/>
      <c r="BI11" s="202"/>
      <c r="BJ11" s="202"/>
      <c r="BK11" s="202"/>
    </row>
    <row r="12" spans="1:63" s="220" customFormat="1" ht="25.5" customHeight="1" thickBot="1" x14ac:dyDescent="0.25">
      <c r="A12" s="230">
        <f>IF(B12&lt;&gt;"",IF(D13=TRUE,1,0)+IF(I13=TRUE,1,0)+IF(N13=TRUE,1,0)+IF(S13=TRUE,1,0)+IF(X13=TRUE,1,0)+IF(AC13=TRUE,1,0)+IF(AH13=TRUE,1,0)+IF(AM13=TRUE,1,0)+IF(AR13=TRUE,1,0)+IF(AW13=TRUE,1,0),"")</f>
        <v>2</v>
      </c>
      <c r="B12" s="271" t="s">
        <v>254</v>
      </c>
      <c r="C12" s="271"/>
      <c r="D12" s="217" t="s">
        <v>230</v>
      </c>
      <c r="E12" s="217" t="s">
        <v>232</v>
      </c>
      <c r="F12" s="217" t="s">
        <v>234</v>
      </c>
      <c r="G12" s="217" t="s">
        <v>236</v>
      </c>
      <c r="I12" s="217" t="s">
        <v>230</v>
      </c>
      <c r="J12" s="217" t="s">
        <v>232</v>
      </c>
      <c r="K12" s="217" t="s">
        <v>234</v>
      </c>
      <c r="L12" s="217" t="s">
        <v>236</v>
      </c>
      <c r="N12" s="217" t="s">
        <v>230</v>
      </c>
      <c r="O12" s="217" t="s">
        <v>232</v>
      </c>
      <c r="P12" s="217" t="s">
        <v>234</v>
      </c>
      <c r="Q12" s="217" t="s">
        <v>236</v>
      </c>
      <c r="S12" s="217" t="s">
        <v>230</v>
      </c>
      <c r="T12" s="217" t="s">
        <v>232</v>
      </c>
      <c r="U12" s="217" t="s">
        <v>234</v>
      </c>
      <c r="V12" s="217" t="s">
        <v>236</v>
      </c>
      <c r="X12" s="217" t="s">
        <v>230</v>
      </c>
      <c r="Y12" s="217" t="s">
        <v>232</v>
      </c>
      <c r="Z12" s="217" t="s">
        <v>234</v>
      </c>
      <c r="AA12" s="217" t="s">
        <v>236</v>
      </c>
      <c r="AC12" s="217" t="s">
        <v>230</v>
      </c>
      <c r="AD12" s="217" t="s">
        <v>232</v>
      </c>
      <c r="AE12" s="217" t="s">
        <v>234</v>
      </c>
      <c r="AF12" s="217" t="s">
        <v>236</v>
      </c>
      <c r="AH12" s="217" t="s">
        <v>230</v>
      </c>
      <c r="AI12" s="217" t="s">
        <v>232</v>
      </c>
      <c r="AJ12" s="217" t="s">
        <v>234</v>
      </c>
      <c r="AK12" s="217" t="s">
        <v>236</v>
      </c>
      <c r="AM12" s="217" t="s">
        <v>230</v>
      </c>
      <c r="AN12" s="217" t="s">
        <v>232</v>
      </c>
      <c r="AO12" s="217" t="s">
        <v>234</v>
      </c>
      <c r="AP12" s="217" t="s">
        <v>236</v>
      </c>
      <c r="AR12" s="217" t="s">
        <v>230</v>
      </c>
      <c r="AS12" s="217" t="s">
        <v>232</v>
      </c>
      <c r="AT12" s="217" t="s">
        <v>234</v>
      </c>
      <c r="AU12" s="217" t="s">
        <v>236</v>
      </c>
      <c r="AW12" s="217" t="s">
        <v>230</v>
      </c>
      <c r="AX12" s="217" t="s">
        <v>232</v>
      </c>
      <c r="AY12" s="217" t="s">
        <v>234</v>
      </c>
      <c r="AZ12" s="217" t="s">
        <v>236</v>
      </c>
      <c r="BC12" s="202"/>
      <c r="BD12" s="202"/>
      <c r="BE12" s="202"/>
      <c r="BF12" s="202"/>
      <c r="BG12" s="202"/>
      <c r="BH12" s="202"/>
      <c r="BI12" s="202"/>
      <c r="BJ12" s="202"/>
      <c r="BK12" s="202"/>
    </row>
    <row r="13" spans="1:63" s="220" customFormat="1" ht="25.5" customHeight="1" thickTop="1" x14ac:dyDescent="0.2">
      <c r="A13" s="230">
        <f>IF(B12&lt;&gt;"",IF(E13=TRUE,1,0)+IF(J13=TRUE,1,0)+IF(O13=TRUE,1,0)+IF(T13=TRUE,1,0)+IF(Y13=TRUE,1,0)+IF(AD13=TRUE,1,0)+IF(AI13=TRUE,1,0)+IF(AN13=TRUE,1,0)+IF(AS13=TRUE,1,0)+IF(AX13=TRUE,1,0),"")</f>
        <v>0</v>
      </c>
      <c r="B13" s="271"/>
      <c r="C13" s="271"/>
      <c r="D13" s="221" t="b">
        <v>1</v>
      </c>
      <c r="E13" s="221" t="b">
        <v>0</v>
      </c>
      <c r="F13" s="221" t="b">
        <v>0</v>
      </c>
      <c r="G13" s="221" t="b">
        <v>0</v>
      </c>
      <c r="I13" s="221" t="b">
        <v>0</v>
      </c>
      <c r="J13" s="221" t="b">
        <v>0</v>
      </c>
      <c r="K13" s="221" t="b">
        <v>1</v>
      </c>
      <c r="L13" s="221" t="b">
        <v>0</v>
      </c>
      <c r="N13" s="221" t="b">
        <v>1</v>
      </c>
      <c r="O13" s="221" t="b">
        <v>0</v>
      </c>
      <c r="P13" s="221" t="b">
        <v>0</v>
      </c>
      <c r="Q13" s="221" t="b">
        <v>0</v>
      </c>
      <c r="S13" s="221" t="b">
        <v>0</v>
      </c>
      <c r="T13" s="221" t="b">
        <v>0</v>
      </c>
      <c r="U13" s="221" t="b">
        <v>1</v>
      </c>
      <c r="V13" s="221" t="b">
        <v>0</v>
      </c>
      <c r="X13" s="221" t="b">
        <v>0</v>
      </c>
      <c r="Y13" s="221" t="b">
        <v>0</v>
      </c>
      <c r="Z13" s="221" t="b">
        <v>0</v>
      </c>
      <c r="AA13" s="221" t="b">
        <v>0</v>
      </c>
      <c r="AC13" s="221" t="b">
        <v>0</v>
      </c>
      <c r="AD13" s="221" t="b">
        <v>0</v>
      </c>
      <c r="AE13" s="221" t="b">
        <v>0</v>
      </c>
      <c r="AF13" s="221" t="b">
        <v>0</v>
      </c>
      <c r="AH13" s="221" t="b">
        <v>0</v>
      </c>
      <c r="AI13" s="221" t="b">
        <v>0</v>
      </c>
      <c r="AJ13" s="221" t="b">
        <v>1</v>
      </c>
      <c r="AK13" s="221" t="b">
        <v>1</v>
      </c>
      <c r="AM13" s="221" t="b">
        <v>0</v>
      </c>
      <c r="AN13" s="221" t="b">
        <v>0</v>
      </c>
      <c r="AO13" s="221" t="b">
        <v>0</v>
      </c>
      <c r="AP13" s="221" t="b">
        <v>0</v>
      </c>
      <c r="AR13" s="221" t="b">
        <v>0</v>
      </c>
      <c r="AS13" s="221" t="b">
        <v>0</v>
      </c>
      <c r="AT13" s="221" t="b">
        <v>0</v>
      </c>
      <c r="AU13" s="221" t="b">
        <v>1</v>
      </c>
      <c r="AW13" s="221" t="b">
        <v>0</v>
      </c>
      <c r="AX13" s="221" t="b">
        <v>0</v>
      </c>
      <c r="AY13" s="221" t="b">
        <v>1</v>
      </c>
      <c r="AZ13" s="221" t="b">
        <v>1</v>
      </c>
      <c r="BC13" s="202"/>
      <c r="BD13" s="266" t="s">
        <v>253</v>
      </c>
      <c r="BE13" s="272"/>
      <c r="BF13" s="272"/>
      <c r="BG13" s="272"/>
      <c r="BH13" s="272"/>
      <c r="BI13" s="272"/>
      <c r="BJ13" s="272"/>
      <c r="BK13" s="202"/>
    </row>
    <row r="14" spans="1:63" s="220" customFormat="1" ht="25.5" customHeight="1" thickBot="1" x14ac:dyDescent="0.25">
      <c r="A14" s="230" t="str">
        <f>IF(B14&lt;&gt;"",IF(D15=TRUE,1,0)+IF(I15=TRUE,1,0)+IF(N15=TRUE,1,0)+IF(S15=TRUE,1,0)+IF(X15=TRUE,1,0)+IF(AC15=TRUE,1,0)+IF(AH15=TRUE,1,0)+IF(AM15=TRUE,1,0)+IF(AR15=TRUE,1,0)+IF(AW15=TRUE,1,0),"")</f>
        <v/>
      </c>
      <c r="B14" s="271"/>
      <c r="C14" s="271"/>
      <c r="D14" s="217" t="s">
        <v>230</v>
      </c>
      <c r="E14" s="217" t="s">
        <v>232</v>
      </c>
      <c r="F14" s="217" t="s">
        <v>234</v>
      </c>
      <c r="G14" s="217" t="s">
        <v>236</v>
      </c>
      <c r="I14" s="217" t="s">
        <v>230</v>
      </c>
      <c r="J14" s="217" t="s">
        <v>232</v>
      </c>
      <c r="K14" s="217" t="s">
        <v>234</v>
      </c>
      <c r="L14" s="217" t="s">
        <v>236</v>
      </c>
      <c r="N14" s="217" t="s">
        <v>230</v>
      </c>
      <c r="O14" s="217" t="s">
        <v>232</v>
      </c>
      <c r="P14" s="217" t="s">
        <v>234</v>
      </c>
      <c r="Q14" s="217" t="s">
        <v>236</v>
      </c>
      <c r="S14" s="217" t="s">
        <v>230</v>
      </c>
      <c r="T14" s="217" t="s">
        <v>232</v>
      </c>
      <c r="U14" s="217" t="s">
        <v>234</v>
      </c>
      <c r="V14" s="217" t="s">
        <v>236</v>
      </c>
      <c r="X14" s="217" t="s">
        <v>230</v>
      </c>
      <c r="Y14" s="217" t="s">
        <v>232</v>
      </c>
      <c r="Z14" s="217" t="s">
        <v>234</v>
      </c>
      <c r="AA14" s="217" t="s">
        <v>236</v>
      </c>
      <c r="AC14" s="217" t="s">
        <v>230</v>
      </c>
      <c r="AD14" s="217" t="s">
        <v>232</v>
      </c>
      <c r="AE14" s="217" t="s">
        <v>234</v>
      </c>
      <c r="AF14" s="217" t="s">
        <v>236</v>
      </c>
      <c r="AH14" s="217" t="s">
        <v>230</v>
      </c>
      <c r="AI14" s="217" t="s">
        <v>232</v>
      </c>
      <c r="AJ14" s="217" t="s">
        <v>234</v>
      </c>
      <c r="AK14" s="217" t="s">
        <v>236</v>
      </c>
      <c r="AM14" s="217" t="s">
        <v>230</v>
      </c>
      <c r="AN14" s="217" t="s">
        <v>232</v>
      </c>
      <c r="AO14" s="217" t="s">
        <v>234</v>
      </c>
      <c r="AP14" s="217" t="s">
        <v>236</v>
      </c>
      <c r="AR14" s="217" t="s">
        <v>230</v>
      </c>
      <c r="AS14" s="217" t="s">
        <v>232</v>
      </c>
      <c r="AT14" s="217" t="s">
        <v>234</v>
      </c>
      <c r="AU14" s="217" t="s">
        <v>236</v>
      </c>
      <c r="AW14" s="217" t="s">
        <v>230</v>
      </c>
      <c r="AX14" s="217" t="s">
        <v>232</v>
      </c>
      <c r="AY14" s="217" t="s">
        <v>234</v>
      </c>
      <c r="AZ14" s="217" t="s">
        <v>236</v>
      </c>
      <c r="BC14" s="202"/>
      <c r="BD14" s="272"/>
      <c r="BE14" s="272"/>
      <c r="BF14" s="272"/>
      <c r="BG14" s="272"/>
      <c r="BH14" s="272"/>
      <c r="BI14" s="272"/>
      <c r="BJ14" s="272"/>
      <c r="BK14" s="202"/>
    </row>
    <row r="15" spans="1:63" s="220" customFormat="1" ht="25.5" customHeight="1" thickTop="1" x14ac:dyDescent="0.2">
      <c r="A15" s="230" t="str">
        <f>IF(B14&lt;&gt;"",IF(E15=TRUE,1,0)+IF(J15=TRUE,1,0)+IF(O15=TRUE,1,0)+IF(T15=TRUE,1,0)+IF(Y15=TRUE,1,0)+IF(AD15=TRUE,1,0)+IF(AI15=TRUE,1,0)+IF(AN15=TRUE,1,0)+IF(AS15=TRUE,1,0)+IF(AX15=TRUE,1,0),"")</f>
        <v/>
      </c>
      <c r="B15" s="271"/>
      <c r="C15" s="271"/>
      <c r="D15" s="221" t="b">
        <v>0</v>
      </c>
      <c r="E15" s="221" t="b">
        <v>0</v>
      </c>
      <c r="F15" s="221" t="b">
        <v>0</v>
      </c>
      <c r="G15" s="221" t="b">
        <v>0</v>
      </c>
      <c r="I15" s="221" t="b">
        <v>0</v>
      </c>
      <c r="J15" s="221" t="b">
        <v>0</v>
      </c>
      <c r="K15" s="221" t="b">
        <v>0</v>
      </c>
      <c r="L15" s="221" t="b">
        <v>0</v>
      </c>
      <c r="N15" s="221" t="b">
        <v>0</v>
      </c>
      <c r="O15" s="221" t="b">
        <v>0</v>
      </c>
      <c r="P15" s="221" t="b">
        <v>0</v>
      </c>
      <c r="Q15" s="221" t="b">
        <v>0</v>
      </c>
      <c r="S15" s="221" t="b">
        <v>0</v>
      </c>
      <c r="T15" s="221" t="b">
        <v>0</v>
      </c>
      <c r="U15" s="221" t="b">
        <v>0</v>
      </c>
      <c r="V15" s="221" t="b">
        <v>0</v>
      </c>
      <c r="X15" s="221" t="b">
        <v>0</v>
      </c>
      <c r="Y15" s="221" t="b">
        <v>0</v>
      </c>
      <c r="Z15" s="221" t="b">
        <v>0</v>
      </c>
      <c r="AA15" s="221" t="b">
        <v>0</v>
      </c>
      <c r="AC15" s="221" t="b">
        <v>0</v>
      </c>
      <c r="AD15" s="221" t="b">
        <v>0</v>
      </c>
      <c r="AE15" s="221" t="b">
        <v>0</v>
      </c>
      <c r="AF15" s="221" t="b">
        <v>0</v>
      </c>
      <c r="AH15" s="221" t="b">
        <v>0</v>
      </c>
      <c r="AI15" s="221" t="b">
        <v>0</v>
      </c>
      <c r="AJ15" s="221" t="b">
        <v>0</v>
      </c>
      <c r="AK15" s="221" t="b">
        <v>0</v>
      </c>
      <c r="AM15" s="221" t="b">
        <v>0</v>
      </c>
      <c r="AN15" s="221" t="b">
        <v>0</v>
      </c>
      <c r="AO15" s="221" t="b">
        <v>0</v>
      </c>
      <c r="AP15" s="221" t="b">
        <v>0</v>
      </c>
      <c r="AR15" s="221" t="b">
        <v>0</v>
      </c>
      <c r="AS15" s="221" t="b">
        <v>0</v>
      </c>
      <c r="AT15" s="221" t="b">
        <v>0</v>
      </c>
      <c r="AU15" s="221" t="b">
        <v>0</v>
      </c>
      <c r="AW15" s="221" t="b">
        <v>0</v>
      </c>
      <c r="AX15" s="221" t="b">
        <v>0</v>
      </c>
      <c r="AY15" s="221" t="b">
        <v>0</v>
      </c>
      <c r="AZ15" s="221" t="b">
        <v>0</v>
      </c>
      <c r="BC15" s="202"/>
      <c r="BD15" s="272"/>
      <c r="BE15" s="272"/>
      <c r="BF15" s="272"/>
      <c r="BG15" s="272"/>
      <c r="BH15" s="272"/>
      <c r="BI15" s="272"/>
      <c r="BJ15" s="272"/>
      <c r="BK15" s="202"/>
    </row>
    <row r="16" spans="1:63" s="220" customFormat="1" ht="25.5" customHeight="1" thickBot="1" x14ac:dyDescent="0.25">
      <c r="A16" s="230" t="str">
        <f>IF(B16&lt;&gt;"",IF(D17=TRUE,1,0)+IF(I17=TRUE,1,0)+IF(N17=TRUE,1,0)+IF(S17=TRUE,1,0)+IF(X17=TRUE,1,0)+IF(AC17=TRUE,1,0)+IF(AH17=TRUE,1,0)+IF(AM17=TRUE,1,0)+IF(AR17=TRUE,1,0)+IF(AW17=TRUE,1,0),"")</f>
        <v/>
      </c>
      <c r="B16" s="271"/>
      <c r="C16" s="271"/>
      <c r="D16" s="217" t="s">
        <v>230</v>
      </c>
      <c r="E16" s="217" t="s">
        <v>232</v>
      </c>
      <c r="F16" s="217" t="s">
        <v>234</v>
      </c>
      <c r="G16" s="217" t="s">
        <v>236</v>
      </c>
      <c r="I16" s="217" t="s">
        <v>230</v>
      </c>
      <c r="J16" s="217" t="s">
        <v>232</v>
      </c>
      <c r="K16" s="217" t="s">
        <v>234</v>
      </c>
      <c r="L16" s="217" t="s">
        <v>236</v>
      </c>
      <c r="N16" s="217" t="s">
        <v>230</v>
      </c>
      <c r="O16" s="217" t="s">
        <v>232</v>
      </c>
      <c r="P16" s="217" t="s">
        <v>234</v>
      </c>
      <c r="Q16" s="217" t="s">
        <v>236</v>
      </c>
      <c r="S16" s="217" t="s">
        <v>230</v>
      </c>
      <c r="T16" s="217" t="s">
        <v>232</v>
      </c>
      <c r="U16" s="217" t="s">
        <v>234</v>
      </c>
      <c r="V16" s="217" t="s">
        <v>236</v>
      </c>
      <c r="X16" s="217" t="s">
        <v>230</v>
      </c>
      <c r="Y16" s="217" t="s">
        <v>232</v>
      </c>
      <c r="Z16" s="217" t="s">
        <v>234</v>
      </c>
      <c r="AA16" s="217" t="s">
        <v>236</v>
      </c>
      <c r="AC16" s="217" t="s">
        <v>230</v>
      </c>
      <c r="AD16" s="217" t="s">
        <v>232</v>
      </c>
      <c r="AE16" s="217" t="s">
        <v>234</v>
      </c>
      <c r="AF16" s="217" t="s">
        <v>236</v>
      </c>
      <c r="AH16" s="217" t="s">
        <v>230</v>
      </c>
      <c r="AI16" s="217" t="s">
        <v>232</v>
      </c>
      <c r="AJ16" s="217" t="s">
        <v>234</v>
      </c>
      <c r="AK16" s="217" t="s">
        <v>236</v>
      </c>
      <c r="AM16" s="217" t="s">
        <v>230</v>
      </c>
      <c r="AN16" s="217" t="s">
        <v>232</v>
      </c>
      <c r="AO16" s="217" t="s">
        <v>234</v>
      </c>
      <c r="AP16" s="217" t="s">
        <v>236</v>
      </c>
      <c r="AR16" s="217" t="s">
        <v>230</v>
      </c>
      <c r="AS16" s="217" t="s">
        <v>232</v>
      </c>
      <c r="AT16" s="217" t="s">
        <v>234</v>
      </c>
      <c r="AU16" s="217" t="s">
        <v>236</v>
      </c>
      <c r="AW16" s="217" t="s">
        <v>230</v>
      </c>
      <c r="AX16" s="217" t="s">
        <v>232</v>
      </c>
      <c r="AY16" s="217" t="s">
        <v>234</v>
      </c>
      <c r="AZ16" s="217" t="s">
        <v>236</v>
      </c>
      <c r="BC16" s="202"/>
      <c r="BD16" s="272"/>
      <c r="BE16" s="272"/>
      <c r="BF16" s="272"/>
      <c r="BG16" s="272"/>
      <c r="BH16" s="272"/>
      <c r="BI16" s="272"/>
      <c r="BJ16" s="272"/>
      <c r="BK16" s="202"/>
    </row>
    <row r="17" spans="1:62" ht="25.5" customHeight="1" thickTop="1" x14ac:dyDescent="0.2">
      <c r="A17" s="230" t="str">
        <f>IF(B16&lt;&gt;"",IF(E17=TRUE,1,0)+IF(J17=TRUE,1,0)+IF(O17=TRUE,1,0)+IF(T17=TRUE,1,0)+IF(Y17=TRUE,1,0)+IF(AD17=TRUE,1,0)+IF(AI17=TRUE,1,0)+IF(AN17=TRUE,1,0)+IF(AS17=TRUE,1,0)+IF(AX17=TRUE,1,0),"")</f>
        <v/>
      </c>
      <c r="B17" s="271"/>
      <c r="C17" s="271"/>
      <c r="D17" s="221" t="b">
        <v>0</v>
      </c>
      <c r="E17" s="221" t="b">
        <v>0</v>
      </c>
      <c r="F17" s="221" t="b">
        <v>0</v>
      </c>
      <c r="G17" s="221" t="b">
        <v>0</v>
      </c>
      <c r="H17" s="220"/>
      <c r="I17" s="221" t="b">
        <v>0</v>
      </c>
      <c r="J17" s="221" t="b">
        <v>0</v>
      </c>
      <c r="K17" s="221" t="b">
        <v>0</v>
      </c>
      <c r="L17" s="221" t="b">
        <v>0</v>
      </c>
      <c r="M17" s="220"/>
      <c r="N17" s="221" t="b">
        <v>0</v>
      </c>
      <c r="O17" s="221" t="b">
        <v>0</v>
      </c>
      <c r="P17" s="221" t="b">
        <v>0</v>
      </c>
      <c r="Q17" s="221" t="b">
        <v>0</v>
      </c>
      <c r="R17" s="220"/>
      <c r="S17" s="221" t="b">
        <v>0</v>
      </c>
      <c r="T17" s="221" t="b">
        <v>0</v>
      </c>
      <c r="U17" s="221" t="b">
        <v>0</v>
      </c>
      <c r="V17" s="221" t="b">
        <v>0</v>
      </c>
      <c r="W17" s="220"/>
      <c r="X17" s="221" t="b">
        <v>0</v>
      </c>
      <c r="Y17" s="221" t="b">
        <v>0</v>
      </c>
      <c r="Z17" s="221" t="b">
        <v>0</v>
      </c>
      <c r="AA17" s="221" t="b">
        <v>0</v>
      </c>
      <c r="AB17" s="220"/>
      <c r="AC17" s="221" t="b">
        <v>0</v>
      </c>
      <c r="AD17" s="221" t="b">
        <v>0</v>
      </c>
      <c r="AE17" s="221" t="b">
        <v>0</v>
      </c>
      <c r="AF17" s="221" t="b">
        <v>0</v>
      </c>
      <c r="AG17" s="220"/>
      <c r="AH17" s="221" t="b">
        <v>0</v>
      </c>
      <c r="AI17" s="221" t="b">
        <v>0</v>
      </c>
      <c r="AJ17" s="221" t="b">
        <v>0</v>
      </c>
      <c r="AK17" s="221" t="b">
        <v>0</v>
      </c>
      <c r="AL17" s="220"/>
      <c r="AM17" s="221" t="b">
        <v>0</v>
      </c>
      <c r="AN17" s="221" t="b">
        <v>0</v>
      </c>
      <c r="AO17" s="221" t="b">
        <v>0</v>
      </c>
      <c r="AP17" s="221" t="b">
        <v>0</v>
      </c>
      <c r="AQ17" s="220"/>
      <c r="AR17" s="221" t="b">
        <v>0</v>
      </c>
      <c r="AS17" s="221" t="b">
        <v>0</v>
      </c>
      <c r="AT17" s="221" t="b">
        <v>0</v>
      </c>
      <c r="AU17" s="221" t="b">
        <v>0</v>
      </c>
      <c r="AV17" s="220"/>
      <c r="AW17" s="221" t="b">
        <v>0</v>
      </c>
      <c r="AX17" s="221" t="b">
        <v>0</v>
      </c>
      <c r="AY17" s="221" t="b">
        <v>0</v>
      </c>
      <c r="AZ17" s="221" t="b">
        <v>0</v>
      </c>
      <c r="BA17" s="220"/>
      <c r="BD17" s="272"/>
      <c r="BE17" s="272"/>
      <c r="BF17" s="272"/>
      <c r="BG17" s="272"/>
      <c r="BH17" s="272"/>
      <c r="BI17" s="272"/>
      <c r="BJ17" s="272"/>
    </row>
    <row r="18" spans="1:62" ht="25.5" customHeight="1" thickBot="1" x14ac:dyDescent="0.25">
      <c r="A18" s="230" t="str">
        <f>IF(B18&lt;&gt;"",IF(D19=TRUE,1,0)+IF(I19=TRUE,1,0)+IF(N19=TRUE,1,0)+IF(S19=TRUE,1,0)+IF(X19=TRUE,1,0)+IF(AC19=TRUE,1,0)+IF(AH19=TRUE,1,0)+IF(AM19=TRUE,1,0)+IF(AR19=TRUE,1,0)+IF(AW19=TRUE,1,0),"")</f>
        <v/>
      </c>
      <c r="B18" s="271"/>
      <c r="C18" s="271"/>
      <c r="D18" s="217" t="s">
        <v>230</v>
      </c>
      <c r="E18" s="217" t="s">
        <v>232</v>
      </c>
      <c r="F18" s="217" t="s">
        <v>234</v>
      </c>
      <c r="G18" s="217" t="s">
        <v>236</v>
      </c>
      <c r="H18" s="220"/>
      <c r="I18" s="217" t="s">
        <v>230</v>
      </c>
      <c r="J18" s="217" t="s">
        <v>232</v>
      </c>
      <c r="K18" s="217" t="s">
        <v>234</v>
      </c>
      <c r="L18" s="217" t="s">
        <v>236</v>
      </c>
      <c r="M18" s="220"/>
      <c r="N18" s="217" t="s">
        <v>230</v>
      </c>
      <c r="O18" s="217" t="s">
        <v>232</v>
      </c>
      <c r="P18" s="217" t="s">
        <v>234</v>
      </c>
      <c r="Q18" s="217" t="s">
        <v>236</v>
      </c>
      <c r="R18" s="220"/>
      <c r="S18" s="217" t="s">
        <v>230</v>
      </c>
      <c r="T18" s="217" t="s">
        <v>232</v>
      </c>
      <c r="U18" s="217" t="s">
        <v>234</v>
      </c>
      <c r="V18" s="217" t="s">
        <v>236</v>
      </c>
      <c r="W18" s="220"/>
      <c r="X18" s="217" t="s">
        <v>230</v>
      </c>
      <c r="Y18" s="217" t="s">
        <v>232</v>
      </c>
      <c r="Z18" s="217" t="s">
        <v>234</v>
      </c>
      <c r="AA18" s="217" t="s">
        <v>236</v>
      </c>
      <c r="AB18" s="220"/>
      <c r="AC18" s="217" t="s">
        <v>230</v>
      </c>
      <c r="AD18" s="217" t="s">
        <v>232</v>
      </c>
      <c r="AE18" s="217" t="s">
        <v>234</v>
      </c>
      <c r="AF18" s="217" t="s">
        <v>236</v>
      </c>
      <c r="AG18" s="220"/>
      <c r="AH18" s="217" t="s">
        <v>230</v>
      </c>
      <c r="AI18" s="217" t="s">
        <v>232</v>
      </c>
      <c r="AJ18" s="217" t="s">
        <v>234</v>
      </c>
      <c r="AK18" s="217" t="s">
        <v>236</v>
      </c>
      <c r="AL18" s="220"/>
      <c r="AM18" s="217" t="s">
        <v>230</v>
      </c>
      <c r="AN18" s="217" t="s">
        <v>232</v>
      </c>
      <c r="AO18" s="217" t="s">
        <v>234</v>
      </c>
      <c r="AP18" s="217" t="s">
        <v>236</v>
      </c>
      <c r="AQ18" s="220"/>
      <c r="AR18" s="217" t="s">
        <v>230</v>
      </c>
      <c r="AS18" s="217" t="s">
        <v>232</v>
      </c>
      <c r="AT18" s="217" t="s">
        <v>234</v>
      </c>
      <c r="AU18" s="217" t="s">
        <v>236</v>
      </c>
      <c r="AV18" s="220"/>
      <c r="AW18" s="217" t="s">
        <v>230</v>
      </c>
      <c r="AX18" s="217" t="s">
        <v>232</v>
      </c>
      <c r="AY18" s="217" t="s">
        <v>234</v>
      </c>
      <c r="AZ18" s="217" t="s">
        <v>236</v>
      </c>
      <c r="BA18" s="220"/>
      <c r="BD18" s="272"/>
      <c r="BE18" s="272"/>
      <c r="BF18" s="272"/>
      <c r="BG18" s="272"/>
      <c r="BH18" s="272"/>
      <c r="BI18" s="272"/>
      <c r="BJ18" s="272"/>
    </row>
    <row r="19" spans="1:62" ht="25.5" customHeight="1" thickTop="1" x14ac:dyDescent="0.2">
      <c r="A19" s="230" t="str">
        <f>IF(B18&lt;&gt;"",IF(E19=TRUE,1,0)+IF(J19=TRUE,1,0)+IF(O19=TRUE,1,0)+IF(T19=TRUE,1,0)+IF(Y19=TRUE,1,0)+IF(AD19=TRUE,1,0)+IF(AI19=TRUE,1,0)+IF(AN19=TRUE,1,0)+IF(AS19=TRUE,1,0)+IF(AX19=TRUE,1,0),"")</f>
        <v/>
      </c>
      <c r="B19" s="271"/>
      <c r="C19" s="271"/>
      <c r="D19" s="221" t="b">
        <v>0</v>
      </c>
      <c r="E19" s="221" t="b">
        <v>0</v>
      </c>
      <c r="F19" s="221" t="b">
        <v>0</v>
      </c>
      <c r="G19" s="221" t="b">
        <v>0</v>
      </c>
      <c r="H19" s="220"/>
      <c r="I19" s="221" t="b">
        <v>0</v>
      </c>
      <c r="J19" s="221" t="b">
        <v>0</v>
      </c>
      <c r="K19" s="221" t="b">
        <v>0</v>
      </c>
      <c r="L19" s="221" t="b">
        <v>0</v>
      </c>
      <c r="M19" s="220"/>
      <c r="N19" s="221" t="b">
        <v>0</v>
      </c>
      <c r="O19" s="221" t="b">
        <v>0</v>
      </c>
      <c r="P19" s="221" t="b">
        <v>0</v>
      </c>
      <c r="Q19" s="221" t="b">
        <v>0</v>
      </c>
      <c r="R19" s="220"/>
      <c r="S19" s="221" t="b">
        <v>0</v>
      </c>
      <c r="T19" s="221" t="b">
        <v>0</v>
      </c>
      <c r="U19" s="221" t="b">
        <v>0</v>
      </c>
      <c r="V19" s="221" t="b">
        <v>0</v>
      </c>
      <c r="W19" s="220"/>
      <c r="X19" s="221" t="b">
        <v>0</v>
      </c>
      <c r="Y19" s="221" t="b">
        <v>0</v>
      </c>
      <c r="Z19" s="221" t="b">
        <v>0</v>
      </c>
      <c r="AA19" s="221" t="b">
        <v>0</v>
      </c>
      <c r="AB19" s="220"/>
      <c r="AC19" s="221" t="b">
        <v>0</v>
      </c>
      <c r="AD19" s="221" t="b">
        <v>0</v>
      </c>
      <c r="AE19" s="221" t="b">
        <v>0</v>
      </c>
      <c r="AF19" s="221" t="b">
        <v>0</v>
      </c>
      <c r="AG19" s="220"/>
      <c r="AH19" s="221" t="b">
        <v>0</v>
      </c>
      <c r="AI19" s="221" t="b">
        <v>0</v>
      </c>
      <c r="AJ19" s="221" t="b">
        <v>0</v>
      </c>
      <c r="AK19" s="221" t="b">
        <v>0</v>
      </c>
      <c r="AL19" s="220"/>
      <c r="AM19" s="221" t="b">
        <v>0</v>
      </c>
      <c r="AN19" s="221" t="b">
        <v>0</v>
      </c>
      <c r="AO19" s="221" t="b">
        <v>0</v>
      </c>
      <c r="AP19" s="221" t="b">
        <v>0</v>
      </c>
      <c r="AQ19" s="220"/>
      <c r="AR19" s="221" t="b">
        <v>0</v>
      </c>
      <c r="AS19" s="221" t="b">
        <v>0</v>
      </c>
      <c r="AT19" s="221" t="b">
        <v>0</v>
      </c>
      <c r="AU19" s="221" t="b">
        <v>0</v>
      </c>
      <c r="AV19" s="220"/>
      <c r="AW19" s="221" t="b">
        <v>0</v>
      </c>
      <c r="AX19" s="221" t="b">
        <v>0</v>
      </c>
      <c r="AY19" s="221" t="b">
        <v>0</v>
      </c>
      <c r="AZ19" s="221" t="b">
        <v>0</v>
      </c>
      <c r="BA19" s="220"/>
      <c r="BD19" s="272"/>
      <c r="BE19" s="272"/>
      <c r="BF19" s="272"/>
      <c r="BG19" s="272"/>
      <c r="BH19" s="272"/>
      <c r="BI19" s="272"/>
      <c r="BJ19" s="272"/>
    </row>
    <row r="20" spans="1:62" ht="25.5" customHeight="1" thickBot="1" x14ac:dyDescent="0.25">
      <c r="A20" s="230" t="str">
        <f>IF(B20&lt;&gt;"",IF(D21=TRUE,1,0)+IF(I21=TRUE,1,0)+IF(N21=TRUE,1,0)+IF(S21=TRUE,1,0)+IF(X21=TRUE,1,0)+IF(AC21=TRUE,1,0)+IF(AH21=TRUE,1,0)+IF(AM21=TRUE,1,0)+IF(AR21=TRUE,1,0)+IF(AW21=TRUE,1,0),"")</f>
        <v/>
      </c>
      <c r="B20" s="271"/>
      <c r="C20" s="271"/>
      <c r="D20" s="217" t="s">
        <v>230</v>
      </c>
      <c r="E20" s="217" t="s">
        <v>232</v>
      </c>
      <c r="F20" s="217" t="s">
        <v>234</v>
      </c>
      <c r="G20" s="217" t="s">
        <v>236</v>
      </c>
      <c r="H20" s="220"/>
      <c r="I20" s="217" t="s">
        <v>230</v>
      </c>
      <c r="J20" s="217" t="s">
        <v>232</v>
      </c>
      <c r="K20" s="217" t="s">
        <v>234</v>
      </c>
      <c r="L20" s="217" t="s">
        <v>236</v>
      </c>
      <c r="M20" s="220"/>
      <c r="N20" s="217" t="s">
        <v>230</v>
      </c>
      <c r="O20" s="217" t="s">
        <v>232</v>
      </c>
      <c r="P20" s="217" t="s">
        <v>234</v>
      </c>
      <c r="Q20" s="217" t="s">
        <v>236</v>
      </c>
      <c r="R20" s="220"/>
      <c r="S20" s="217" t="s">
        <v>230</v>
      </c>
      <c r="T20" s="217" t="s">
        <v>232</v>
      </c>
      <c r="U20" s="217" t="s">
        <v>234</v>
      </c>
      <c r="V20" s="217" t="s">
        <v>236</v>
      </c>
      <c r="W20" s="220"/>
      <c r="X20" s="217" t="s">
        <v>230</v>
      </c>
      <c r="Y20" s="217" t="s">
        <v>232</v>
      </c>
      <c r="Z20" s="217" t="s">
        <v>234</v>
      </c>
      <c r="AA20" s="217" t="s">
        <v>236</v>
      </c>
      <c r="AB20" s="220"/>
      <c r="AC20" s="217" t="s">
        <v>230</v>
      </c>
      <c r="AD20" s="217" t="s">
        <v>232</v>
      </c>
      <c r="AE20" s="217" t="s">
        <v>234</v>
      </c>
      <c r="AF20" s="217" t="s">
        <v>236</v>
      </c>
      <c r="AG20" s="220"/>
      <c r="AH20" s="217" t="s">
        <v>230</v>
      </c>
      <c r="AI20" s="217" t="s">
        <v>232</v>
      </c>
      <c r="AJ20" s="217" t="s">
        <v>234</v>
      </c>
      <c r="AK20" s="217" t="s">
        <v>236</v>
      </c>
      <c r="AL20" s="220"/>
      <c r="AM20" s="217" t="s">
        <v>230</v>
      </c>
      <c r="AN20" s="217" t="s">
        <v>232</v>
      </c>
      <c r="AO20" s="217" t="s">
        <v>234</v>
      </c>
      <c r="AP20" s="217" t="s">
        <v>236</v>
      </c>
      <c r="AQ20" s="220"/>
      <c r="AR20" s="217" t="s">
        <v>230</v>
      </c>
      <c r="AS20" s="217" t="s">
        <v>232</v>
      </c>
      <c r="AT20" s="217" t="s">
        <v>234</v>
      </c>
      <c r="AU20" s="217" t="s">
        <v>236</v>
      </c>
      <c r="AV20" s="220"/>
      <c r="AW20" s="217" t="s">
        <v>230</v>
      </c>
      <c r="AX20" s="217" t="s">
        <v>232</v>
      </c>
      <c r="AY20" s="217" t="s">
        <v>234</v>
      </c>
      <c r="AZ20" s="217" t="s">
        <v>236</v>
      </c>
      <c r="BA20" s="220"/>
      <c r="BD20" s="272"/>
      <c r="BE20" s="272"/>
      <c r="BF20" s="272"/>
      <c r="BG20" s="272"/>
      <c r="BH20" s="272"/>
      <c r="BI20" s="272"/>
      <c r="BJ20" s="272"/>
    </row>
    <row r="21" spans="1:62" ht="25.5" customHeight="1" thickTop="1" x14ac:dyDescent="0.2">
      <c r="A21" s="230" t="str">
        <f>IF(B20&lt;&gt;"",IF(E21=TRUE,1,0)+IF(J21=TRUE,1,0)+IF(O21=TRUE,1,0)+IF(T21=TRUE,1,0)+IF(Y21=TRUE,1,0)+IF(AD21=TRUE,1,0)+IF(AI21=TRUE,1,0)+IF(AN21=TRUE,1,0)+IF(AS21=TRUE,1,0)+IF(AX21=TRUE,1,0),"")</f>
        <v/>
      </c>
      <c r="B21" s="271"/>
      <c r="C21" s="271"/>
      <c r="D21" s="221" t="b">
        <v>0</v>
      </c>
      <c r="E21" s="221" t="b">
        <v>0</v>
      </c>
      <c r="F21" s="221" t="b">
        <v>0</v>
      </c>
      <c r="G21" s="221" t="b">
        <v>0</v>
      </c>
      <c r="H21" s="220"/>
      <c r="I21" s="221" t="b">
        <v>0</v>
      </c>
      <c r="J21" s="221" t="b">
        <v>0</v>
      </c>
      <c r="K21" s="221" t="b">
        <v>0</v>
      </c>
      <c r="L21" s="221" t="b">
        <v>0</v>
      </c>
      <c r="M21" s="220"/>
      <c r="N21" s="221" t="b">
        <v>0</v>
      </c>
      <c r="O21" s="221" t="b">
        <v>0</v>
      </c>
      <c r="P21" s="221" t="b">
        <v>0</v>
      </c>
      <c r="Q21" s="221" t="b">
        <v>0</v>
      </c>
      <c r="R21" s="220"/>
      <c r="S21" s="221" t="b">
        <v>0</v>
      </c>
      <c r="T21" s="221" t="b">
        <v>0</v>
      </c>
      <c r="U21" s="221" t="b">
        <v>0</v>
      </c>
      <c r="V21" s="221" t="b">
        <v>0</v>
      </c>
      <c r="W21" s="220"/>
      <c r="X21" s="221" t="b">
        <v>0</v>
      </c>
      <c r="Y21" s="221" t="b">
        <v>0</v>
      </c>
      <c r="Z21" s="221" t="b">
        <v>0</v>
      </c>
      <c r="AA21" s="221" t="b">
        <v>0</v>
      </c>
      <c r="AB21" s="220"/>
      <c r="AC21" s="221" t="b">
        <v>0</v>
      </c>
      <c r="AD21" s="221" t="b">
        <v>0</v>
      </c>
      <c r="AE21" s="221" t="b">
        <v>0</v>
      </c>
      <c r="AF21" s="221" t="b">
        <v>0</v>
      </c>
      <c r="AG21" s="220"/>
      <c r="AH21" s="221" t="b">
        <v>0</v>
      </c>
      <c r="AI21" s="221" t="b">
        <v>0</v>
      </c>
      <c r="AJ21" s="221" t="b">
        <v>0</v>
      </c>
      <c r="AK21" s="221" t="b">
        <v>0</v>
      </c>
      <c r="AL21" s="220"/>
      <c r="AM21" s="221" t="b">
        <v>0</v>
      </c>
      <c r="AN21" s="221" t="b">
        <v>0</v>
      </c>
      <c r="AO21" s="221" t="b">
        <v>0</v>
      </c>
      <c r="AP21" s="221" t="b">
        <v>0</v>
      </c>
      <c r="AQ21" s="220"/>
      <c r="AR21" s="221" t="b">
        <v>0</v>
      </c>
      <c r="AS21" s="221" t="b">
        <v>0</v>
      </c>
      <c r="AT21" s="221" t="b">
        <v>0</v>
      </c>
      <c r="AU21" s="221" t="b">
        <v>0</v>
      </c>
      <c r="AV21" s="220"/>
      <c r="AW21" s="221" t="b">
        <v>0</v>
      </c>
      <c r="AX21" s="221" t="b">
        <v>0</v>
      </c>
      <c r="AY21" s="221" t="b">
        <v>0</v>
      </c>
      <c r="AZ21" s="221" t="b">
        <v>0</v>
      </c>
      <c r="BA21" s="220"/>
      <c r="BD21" s="272"/>
      <c r="BE21" s="272"/>
      <c r="BF21" s="272"/>
      <c r="BG21" s="272"/>
      <c r="BH21" s="272"/>
      <c r="BI21" s="272"/>
      <c r="BJ21" s="272"/>
    </row>
    <row r="22" spans="1:62" ht="25.5" customHeight="1" thickBot="1" x14ac:dyDescent="0.25">
      <c r="A22" s="230" t="str">
        <f>IF(B22&lt;&gt;"",IF(D23=TRUE,1,0)+IF(I23=TRUE,1,0)+IF(N23=TRUE,1,0)+IF(S23=TRUE,1,0)+IF(X23=TRUE,1,0)+IF(AC23=TRUE,1,0)+IF(AH23=TRUE,1,0)+IF(AM23=TRUE,1,0)+IF(AR23=TRUE,1,0)+IF(AW23=TRUE,1,0),"")</f>
        <v/>
      </c>
      <c r="B22" s="271"/>
      <c r="C22" s="271"/>
      <c r="D22" s="217" t="s">
        <v>230</v>
      </c>
      <c r="E22" s="217" t="s">
        <v>232</v>
      </c>
      <c r="F22" s="217" t="s">
        <v>234</v>
      </c>
      <c r="G22" s="217" t="s">
        <v>236</v>
      </c>
      <c r="H22" s="220"/>
      <c r="I22" s="217" t="s">
        <v>230</v>
      </c>
      <c r="J22" s="217" t="s">
        <v>232</v>
      </c>
      <c r="K22" s="217" t="s">
        <v>234</v>
      </c>
      <c r="L22" s="217" t="s">
        <v>236</v>
      </c>
      <c r="M22" s="220"/>
      <c r="N22" s="217" t="s">
        <v>230</v>
      </c>
      <c r="O22" s="217" t="s">
        <v>232</v>
      </c>
      <c r="P22" s="217" t="s">
        <v>234</v>
      </c>
      <c r="Q22" s="217" t="s">
        <v>236</v>
      </c>
      <c r="R22" s="220"/>
      <c r="S22" s="217" t="s">
        <v>230</v>
      </c>
      <c r="T22" s="217" t="s">
        <v>232</v>
      </c>
      <c r="U22" s="217" t="s">
        <v>234</v>
      </c>
      <c r="V22" s="217" t="s">
        <v>236</v>
      </c>
      <c r="W22" s="220"/>
      <c r="X22" s="217" t="s">
        <v>230</v>
      </c>
      <c r="Y22" s="217" t="s">
        <v>232</v>
      </c>
      <c r="Z22" s="217" t="s">
        <v>234</v>
      </c>
      <c r="AA22" s="217" t="s">
        <v>236</v>
      </c>
      <c r="AB22" s="220"/>
      <c r="AC22" s="217" t="s">
        <v>230</v>
      </c>
      <c r="AD22" s="217" t="s">
        <v>232</v>
      </c>
      <c r="AE22" s="217" t="s">
        <v>234</v>
      </c>
      <c r="AF22" s="217" t="s">
        <v>236</v>
      </c>
      <c r="AG22" s="220"/>
      <c r="AH22" s="217" t="s">
        <v>230</v>
      </c>
      <c r="AI22" s="217" t="s">
        <v>232</v>
      </c>
      <c r="AJ22" s="217" t="s">
        <v>234</v>
      </c>
      <c r="AK22" s="217" t="s">
        <v>236</v>
      </c>
      <c r="AL22" s="220"/>
      <c r="AM22" s="217" t="s">
        <v>230</v>
      </c>
      <c r="AN22" s="217" t="s">
        <v>232</v>
      </c>
      <c r="AO22" s="217" t="s">
        <v>234</v>
      </c>
      <c r="AP22" s="217" t="s">
        <v>236</v>
      </c>
      <c r="AQ22" s="220"/>
      <c r="AR22" s="217" t="s">
        <v>230</v>
      </c>
      <c r="AS22" s="217" t="s">
        <v>232</v>
      </c>
      <c r="AT22" s="217" t="s">
        <v>234</v>
      </c>
      <c r="AU22" s="217" t="s">
        <v>236</v>
      </c>
      <c r="AV22" s="220"/>
      <c r="AW22" s="217" t="s">
        <v>230</v>
      </c>
      <c r="AX22" s="217" t="s">
        <v>232</v>
      </c>
      <c r="AY22" s="217" t="s">
        <v>234</v>
      </c>
      <c r="AZ22" s="217" t="s">
        <v>236</v>
      </c>
      <c r="BA22" s="220"/>
      <c r="BD22" s="272"/>
      <c r="BE22" s="272"/>
      <c r="BF22" s="272"/>
      <c r="BG22" s="272"/>
      <c r="BH22" s="272"/>
      <c r="BI22" s="272"/>
      <c r="BJ22" s="272"/>
    </row>
    <row r="23" spans="1:62" ht="25.5" customHeight="1" thickTop="1" x14ac:dyDescent="0.2">
      <c r="A23" s="230" t="str">
        <f>IF(B22&lt;&gt;"",IF(E23=TRUE,1,0)+IF(J23=TRUE,1,0)+IF(O23=TRUE,1,0)+IF(T23=TRUE,1,0)+IF(Y23=TRUE,1,0)+IF(AD23=TRUE,1,0)+IF(AI23=TRUE,1,0)+IF(AN23=TRUE,1,0)+IF(AS23=TRUE,1,0)+IF(AX23=TRUE,1,0),"")</f>
        <v/>
      </c>
      <c r="B23" s="271"/>
      <c r="C23" s="271"/>
      <c r="D23" s="221" t="b">
        <v>0</v>
      </c>
      <c r="E23" s="221" t="b">
        <v>0</v>
      </c>
      <c r="F23" s="221" t="b">
        <v>0</v>
      </c>
      <c r="G23" s="221" t="b">
        <v>0</v>
      </c>
      <c r="H23" s="220"/>
      <c r="I23" s="221" t="b">
        <v>0</v>
      </c>
      <c r="J23" s="221" t="b">
        <v>0</v>
      </c>
      <c r="K23" s="221" t="b">
        <v>0</v>
      </c>
      <c r="L23" s="221" t="b">
        <v>0</v>
      </c>
      <c r="M23" s="220"/>
      <c r="N23" s="221" t="b">
        <v>0</v>
      </c>
      <c r="O23" s="221" t="b">
        <v>0</v>
      </c>
      <c r="P23" s="221" t="b">
        <v>0</v>
      </c>
      <c r="Q23" s="221" t="b">
        <v>0</v>
      </c>
      <c r="R23" s="220"/>
      <c r="S23" s="221" t="b">
        <v>0</v>
      </c>
      <c r="T23" s="221" t="b">
        <v>0</v>
      </c>
      <c r="U23" s="221" t="b">
        <v>0</v>
      </c>
      <c r="V23" s="221" t="b">
        <v>0</v>
      </c>
      <c r="W23" s="220"/>
      <c r="X23" s="221" t="b">
        <v>0</v>
      </c>
      <c r="Y23" s="221" t="b">
        <v>0</v>
      </c>
      <c r="Z23" s="221" t="b">
        <v>0</v>
      </c>
      <c r="AA23" s="221" t="b">
        <v>0</v>
      </c>
      <c r="AB23" s="220"/>
      <c r="AC23" s="221" t="b">
        <v>0</v>
      </c>
      <c r="AD23" s="221" t="b">
        <v>0</v>
      </c>
      <c r="AE23" s="221" t="b">
        <v>0</v>
      </c>
      <c r="AF23" s="221" t="b">
        <v>0</v>
      </c>
      <c r="AG23" s="220"/>
      <c r="AH23" s="221" t="b">
        <v>0</v>
      </c>
      <c r="AI23" s="221" t="b">
        <v>0</v>
      </c>
      <c r="AJ23" s="221" t="b">
        <v>0</v>
      </c>
      <c r="AK23" s="221" t="b">
        <v>0</v>
      </c>
      <c r="AL23" s="220"/>
      <c r="AM23" s="221" t="b">
        <v>0</v>
      </c>
      <c r="AN23" s="221" t="b">
        <v>0</v>
      </c>
      <c r="AO23" s="221" t="b">
        <v>0</v>
      </c>
      <c r="AP23" s="221" t="b">
        <v>0</v>
      </c>
      <c r="AQ23" s="220"/>
      <c r="AR23" s="221" t="b">
        <v>0</v>
      </c>
      <c r="AS23" s="221" t="b">
        <v>0</v>
      </c>
      <c r="AT23" s="221" t="b">
        <v>0</v>
      </c>
      <c r="AU23" s="221" t="b">
        <v>0</v>
      </c>
      <c r="AV23" s="220"/>
      <c r="AW23" s="221" t="b">
        <v>0</v>
      </c>
      <c r="AX23" s="221" t="b">
        <v>0</v>
      </c>
      <c r="AY23" s="221" t="b">
        <v>0</v>
      </c>
      <c r="AZ23" s="221" t="b">
        <v>0</v>
      </c>
      <c r="BA23" s="220"/>
      <c r="BD23" s="272"/>
      <c r="BE23" s="272"/>
      <c r="BF23" s="272"/>
      <c r="BG23" s="272"/>
      <c r="BH23" s="272"/>
      <c r="BI23" s="272"/>
      <c r="BJ23" s="272"/>
    </row>
    <row r="24" spans="1:62" ht="25.5" customHeight="1" thickBot="1" x14ac:dyDescent="0.25">
      <c r="A24" s="230" t="str">
        <f>IF(B24&lt;&gt;"",IF(D25=TRUE,1,0)+IF(I25=TRUE,1,0)+IF(N25=TRUE,1,0)+IF(S25=TRUE,1,0)+IF(X25=TRUE,1,0)+IF(AC25=TRUE,1,0)+IF(AH25=TRUE,1,0)+IF(AM25=TRUE,1,0)+IF(AR25=TRUE,1,0)+IF(AW25=TRUE,1,0),"")</f>
        <v/>
      </c>
      <c r="B24" s="271"/>
      <c r="C24" s="271"/>
      <c r="D24" s="217" t="s">
        <v>230</v>
      </c>
      <c r="E24" s="217" t="s">
        <v>232</v>
      </c>
      <c r="F24" s="217" t="s">
        <v>234</v>
      </c>
      <c r="G24" s="217" t="s">
        <v>236</v>
      </c>
      <c r="H24" s="220"/>
      <c r="I24" s="217" t="s">
        <v>230</v>
      </c>
      <c r="J24" s="217" t="s">
        <v>232</v>
      </c>
      <c r="K24" s="217" t="s">
        <v>234</v>
      </c>
      <c r="L24" s="217" t="s">
        <v>236</v>
      </c>
      <c r="M24" s="220"/>
      <c r="N24" s="217" t="s">
        <v>230</v>
      </c>
      <c r="O24" s="217" t="s">
        <v>232</v>
      </c>
      <c r="P24" s="217" t="s">
        <v>234</v>
      </c>
      <c r="Q24" s="217" t="s">
        <v>236</v>
      </c>
      <c r="R24" s="220"/>
      <c r="S24" s="217" t="s">
        <v>230</v>
      </c>
      <c r="T24" s="217" t="s">
        <v>232</v>
      </c>
      <c r="U24" s="217" t="s">
        <v>234</v>
      </c>
      <c r="V24" s="217" t="s">
        <v>236</v>
      </c>
      <c r="W24" s="220"/>
      <c r="X24" s="217" t="s">
        <v>230</v>
      </c>
      <c r="Y24" s="217" t="s">
        <v>232</v>
      </c>
      <c r="Z24" s="217" t="s">
        <v>234</v>
      </c>
      <c r="AA24" s="217" t="s">
        <v>236</v>
      </c>
      <c r="AB24" s="220"/>
      <c r="AC24" s="217" t="s">
        <v>230</v>
      </c>
      <c r="AD24" s="217" t="s">
        <v>232</v>
      </c>
      <c r="AE24" s="217" t="s">
        <v>234</v>
      </c>
      <c r="AF24" s="217" t="s">
        <v>236</v>
      </c>
      <c r="AG24" s="220"/>
      <c r="AH24" s="217" t="s">
        <v>230</v>
      </c>
      <c r="AI24" s="217" t="s">
        <v>232</v>
      </c>
      <c r="AJ24" s="217" t="s">
        <v>234</v>
      </c>
      <c r="AK24" s="217" t="s">
        <v>236</v>
      </c>
      <c r="AL24" s="220"/>
      <c r="AM24" s="217" t="s">
        <v>230</v>
      </c>
      <c r="AN24" s="217" t="s">
        <v>232</v>
      </c>
      <c r="AO24" s="217" t="s">
        <v>234</v>
      </c>
      <c r="AP24" s="217" t="s">
        <v>236</v>
      </c>
      <c r="AQ24" s="220"/>
      <c r="AR24" s="217" t="s">
        <v>230</v>
      </c>
      <c r="AS24" s="217" t="s">
        <v>232</v>
      </c>
      <c r="AT24" s="217" t="s">
        <v>234</v>
      </c>
      <c r="AU24" s="217" t="s">
        <v>236</v>
      </c>
      <c r="AV24" s="220"/>
      <c r="AW24" s="217" t="s">
        <v>230</v>
      </c>
      <c r="AX24" s="217" t="s">
        <v>232</v>
      </c>
      <c r="AY24" s="217" t="s">
        <v>234</v>
      </c>
      <c r="AZ24" s="217" t="s">
        <v>236</v>
      </c>
      <c r="BA24" s="220"/>
      <c r="BD24" s="272"/>
      <c r="BE24" s="272"/>
      <c r="BF24" s="272"/>
      <c r="BG24" s="272"/>
      <c r="BH24" s="272"/>
      <c r="BI24" s="272"/>
      <c r="BJ24" s="272"/>
    </row>
    <row r="25" spans="1:62" ht="25.5" customHeight="1" thickTop="1" x14ac:dyDescent="0.2">
      <c r="A25" s="230" t="str">
        <f>IF(B24&lt;&gt;"",IF(E25=TRUE,1,0)+IF(J25=TRUE,1,0)+IF(O25=TRUE,1,0)+IF(T25=TRUE,1,0)+IF(Y25=TRUE,1,0)+IF(AD25=TRUE,1,0)+IF(AI25=TRUE,1,0)+IF(AN25=TRUE,1,0)+IF(AS25=TRUE,1,0)+IF(AX25=TRUE,1,0),"")</f>
        <v/>
      </c>
      <c r="B25" s="271"/>
      <c r="C25" s="271"/>
      <c r="D25" s="221" t="b">
        <v>0</v>
      </c>
      <c r="E25" s="221" t="b">
        <v>0</v>
      </c>
      <c r="F25" s="221" t="b">
        <v>0</v>
      </c>
      <c r="G25" s="221" t="b">
        <v>0</v>
      </c>
      <c r="H25" s="220"/>
      <c r="I25" s="221" t="b">
        <v>0</v>
      </c>
      <c r="J25" s="221" t="b">
        <v>0</v>
      </c>
      <c r="K25" s="221" t="b">
        <v>0</v>
      </c>
      <c r="L25" s="221" t="b">
        <v>0</v>
      </c>
      <c r="M25" s="220"/>
      <c r="N25" s="221" t="b">
        <v>0</v>
      </c>
      <c r="O25" s="221" t="b">
        <v>0</v>
      </c>
      <c r="P25" s="221" t="b">
        <v>0</v>
      </c>
      <c r="Q25" s="221" t="b">
        <v>0</v>
      </c>
      <c r="R25" s="220"/>
      <c r="S25" s="221" t="b">
        <v>0</v>
      </c>
      <c r="T25" s="221" t="b">
        <v>0</v>
      </c>
      <c r="U25" s="221" t="b">
        <v>0</v>
      </c>
      <c r="V25" s="221" t="b">
        <v>0</v>
      </c>
      <c r="W25" s="220"/>
      <c r="X25" s="221" t="b">
        <v>0</v>
      </c>
      <c r="Y25" s="221" t="b">
        <v>0</v>
      </c>
      <c r="Z25" s="221" t="b">
        <v>0</v>
      </c>
      <c r="AA25" s="221" t="b">
        <v>0</v>
      </c>
      <c r="AB25" s="220"/>
      <c r="AC25" s="221" t="b">
        <v>0</v>
      </c>
      <c r="AD25" s="221" t="b">
        <v>0</v>
      </c>
      <c r="AE25" s="221" t="b">
        <v>0</v>
      </c>
      <c r="AF25" s="221" t="b">
        <v>0</v>
      </c>
      <c r="AG25" s="220"/>
      <c r="AH25" s="221" t="b">
        <v>0</v>
      </c>
      <c r="AI25" s="221" t="b">
        <v>0</v>
      </c>
      <c r="AJ25" s="221" t="b">
        <v>0</v>
      </c>
      <c r="AK25" s="221" t="b">
        <v>0</v>
      </c>
      <c r="AL25" s="220"/>
      <c r="AM25" s="221" t="b">
        <v>0</v>
      </c>
      <c r="AN25" s="221" t="b">
        <v>0</v>
      </c>
      <c r="AO25" s="221" t="b">
        <v>0</v>
      </c>
      <c r="AP25" s="221" t="b">
        <v>0</v>
      </c>
      <c r="AQ25" s="220"/>
      <c r="AR25" s="221" t="b">
        <v>0</v>
      </c>
      <c r="AS25" s="221" t="b">
        <v>0</v>
      </c>
      <c r="AT25" s="221" t="b">
        <v>0</v>
      </c>
      <c r="AU25" s="221" t="b">
        <v>0</v>
      </c>
      <c r="AV25" s="220"/>
      <c r="AW25" s="221" t="b">
        <v>0</v>
      </c>
      <c r="AX25" s="221" t="b">
        <v>0</v>
      </c>
      <c r="AY25" s="221" t="b">
        <v>0</v>
      </c>
      <c r="AZ25" s="221" t="b">
        <v>0</v>
      </c>
      <c r="BA25" s="220"/>
      <c r="BD25" s="272"/>
      <c r="BE25" s="272"/>
      <c r="BF25" s="272"/>
      <c r="BG25" s="272"/>
      <c r="BH25" s="272"/>
      <c r="BI25" s="272"/>
      <c r="BJ25" s="272"/>
    </row>
    <row r="26" spans="1:62" ht="25.5" customHeight="1" thickBot="1" x14ac:dyDescent="0.25">
      <c r="A26" s="230" t="str">
        <f>IF(B26&lt;&gt;"",IF(D27=TRUE,1,0)+IF(I27=TRUE,1,0)+IF(N27=TRUE,1,0)+IF(S27=TRUE,1,0)+IF(X27=TRUE,1,0)+IF(AC27=TRUE,1,0)+IF(AH27=TRUE,1,0)+IF(AM27=TRUE,1,0)+IF(AR27=TRUE,1,0)+IF(AW27=TRUE,1,0),"")</f>
        <v/>
      </c>
      <c r="B26" s="271"/>
      <c r="C26" s="271"/>
      <c r="D26" s="217" t="s">
        <v>230</v>
      </c>
      <c r="E26" s="217" t="s">
        <v>232</v>
      </c>
      <c r="F26" s="217" t="s">
        <v>234</v>
      </c>
      <c r="G26" s="217" t="s">
        <v>236</v>
      </c>
      <c r="H26" s="220"/>
      <c r="I26" s="217" t="s">
        <v>230</v>
      </c>
      <c r="J26" s="217" t="s">
        <v>232</v>
      </c>
      <c r="K26" s="217" t="s">
        <v>234</v>
      </c>
      <c r="L26" s="217" t="s">
        <v>236</v>
      </c>
      <c r="M26" s="220"/>
      <c r="N26" s="217" t="s">
        <v>230</v>
      </c>
      <c r="O26" s="217" t="s">
        <v>232</v>
      </c>
      <c r="P26" s="217" t="s">
        <v>234</v>
      </c>
      <c r="Q26" s="217" t="s">
        <v>236</v>
      </c>
      <c r="R26" s="220"/>
      <c r="S26" s="217" t="s">
        <v>230</v>
      </c>
      <c r="T26" s="217" t="s">
        <v>232</v>
      </c>
      <c r="U26" s="217" t="s">
        <v>234</v>
      </c>
      <c r="V26" s="217" t="s">
        <v>236</v>
      </c>
      <c r="W26" s="220"/>
      <c r="X26" s="217" t="s">
        <v>230</v>
      </c>
      <c r="Y26" s="217" t="s">
        <v>232</v>
      </c>
      <c r="Z26" s="217" t="s">
        <v>234</v>
      </c>
      <c r="AA26" s="217" t="s">
        <v>236</v>
      </c>
      <c r="AB26" s="220"/>
      <c r="AC26" s="217" t="s">
        <v>230</v>
      </c>
      <c r="AD26" s="217" t="s">
        <v>232</v>
      </c>
      <c r="AE26" s="217" t="s">
        <v>234</v>
      </c>
      <c r="AF26" s="217" t="s">
        <v>236</v>
      </c>
      <c r="AG26" s="220"/>
      <c r="AH26" s="217" t="s">
        <v>230</v>
      </c>
      <c r="AI26" s="217" t="s">
        <v>232</v>
      </c>
      <c r="AJ26" s="217" t="s">
        <v>234</v>
      </c>
      <c r="AK26" s="217" t="s">
        <v>236</v>
      </c>
      <c r="AL26" s="220"/>
      <c r="AM26" s="217" t="s">
        <v>230</v>
      </c>
      <c r="AN26" s="217" t="s">
        <v>232</v>
      </c>
      <c r="AO26" s="217" t="s">
        <v>234</v>
      </c>
      <c r="AP26" s="217" t="s">
        <v>236</v>
      </c>
      <c r="AQ26" s="220"/>
      <c r="AR26" s="217" t="s">
        <v>230</v>
      </c>
      <c r="AS26" s="217" t="s">
        <v>232</v>
      </c>
      <c r="AT26" s="217" t="s">
        <v>234</v>
      </c>
      <c r="AU26" s="217" t="s">
        <v>236</v>
      </c>
      <c r="AV26" s="220"/>
      <c r="AW26" s="217" t="s">
        <v>230</v>
      </c>
      <c r="AX26" s="217" t="s">
        <v>232</v>
      </c>
      <c r="AY26" s="217" t="s">
        <v>234</v>
      </c>
      <c r="AZ26" s="217" t="s">
        <v>236</v>
      </c>
      <c r="BA26" s="220"/>
      <c r="BD26" s="272"/>
      <c r="BE26" s="272"/>
      <c r="BF26" s="272"/>
      <c r="BG26" s="272"/>
      <c r="BH26" s="272"/>
      <c r="BI26" s="272"/>
      <c r="BJ26" s="272"/>
    </row>
    <row r="27" spans="1:62" ht="25.5" customHeight="1" thickTop="1" x14ac:dyDescent="0.2">
      <c r="A27" s="230" t="str">
        <f>IF(B26&lt;&gt;"",IF(E27=TRUE,1,0)+IF(J27=TRUE,1,0)+IF(O27=TRUE,1,0)+IF(T27=TRUE,1,0)+IF(Y27=TRUE,1,0)+IF(AD27=TRUE,1,0)+IF(AI27=TRUE,1,0)+IF(AN27=TRUE,1,0)+IF(AS27=TRUE,1,0)+IF(AX27=TRUE,1,0),"")</f>
        <v/>
      </c>
      <c r="B27" s="271"/>
      <c r="C27" s="271"/>
      <c r="D27" s="221" t="b">
        <v>0</v>
      </c>
      <c r="E27" s="221" t="b">
        <v>0</v>
      </c>
      <c r="F27" s="221" t="b">
        <v>0</v>
      </c>
      <c r="G27" s="221" t="b">
        <v>0</v>
      </c>
      <c r="H27" s="220"/>
      <c r="I27" s="221" t="b">
        <v>0</v>
      </c>
      <c r="J27" s="221" t="b">
        <v>0</v>
      </c>
      <c r="K27" s="221" t="b">
        <v>0</v>
      </c>
      <c r="L27" s="221" t="b">
        <v>0</v>
      </c>
      <c r="M27" s="220"/>
      <c r="N27" s="221" t="b">
        <v>0</v>
      </c>
      <c r="O27" s="221" t="b">
        <v>0</v>
      </c>
      <c r="P27" s="221" t="b">
        <v>0</v>
      </c>
      <c r="Q27" s="221" t="b">
        <v>0</v>
      </c>
      <c r="R27" s="220"/>
      <c r="S27" s="221" t="b">
        <v>0</v>
      </c>
      <c r="T27" s="221" t="b">
        <v>0</v>
      </c>
      <c r="U27" s="221" t="b">
        <v>0</v>
      </c>
      <c r="V27" s="221" t="b">
        <v>0</v>
      </c>
      <c r="W27" s="220"/>
      <c r="X27" s="221" t="b">
        <v>0</v>
      </c>
      <c r="Y27" s="221" t="b">
        <v>0</v>
      </c>
      <c r="Z27" s="221" t="b">
        <v>0</v>
      </c>
      <c r="AA27" s="221" t="b">
        <v>0</v>
      </c>
      <c r="AB27" s="220"/>
      <c r="AC27" s="221" t="b">
        <v>0</v>
      </c>
      <c r="AD27" s="221" t="b">
        <v>0</v>
      </c>
      <c r="AE27" s="221" t="b">
        <v>0</v>
      </c>
      <c r="AF27" s="221" t="b">
        <v>0</v>
      </c>
      <c r="AG27" s="220"/>
      <c r="AH27" s="221" t="b">
        <v>0</v>
      </c>
      <c r="AI27" s="221" t="b">
        <v>0</v>
      </c>
      <c r="AJ27" s="221" t="b">
        <v>0</v>
      </c>
      <c r="AK27" s="221" t="b">
        <v>0</v>
      </c>
      <c r="AL27" s="220"/>
      <c r="AM27" s="221" t="b">
        <v>0</v>
      </c>
      <c r="AN27" s="221" t="b">
        <v>0</v>
      </c>
      <c r="AO27" s="221" t="b">
        <v>0</v>
      </c>
      <c r="AP27" s="221" t="b">
        <v>0</v>
      </c>
      <c r="AQ27" s="220"/>
      <c r="AR27" s="221" t="b">
        <v>0</v>
      </c>
      <c r="AS27" s="221" t="b">
        <v>0</v>
      </c>
      <c r="AT27" s="221" t="b">
        <v>0</v>
      </c>
      <c r="AU27" s="221" t="b">
        <v>0</v>
      </c>
      <c r="AV27" s="220"/>
      <c r="AW27" s="221" t="b">
        <v>0</v>
      </c>
      <c r="AX27" s="221" t="b">
        <v>0</v>
      </c>
      <c r="AY27" s="221" t="b">
        <v>0</v>
      </c>
      <c r="AZ27" s="221" t="b">
        <v>0</v>
      </c>
      <c r="BA27" s="220"/>
      <c r="BD27" s="272"/>
      <c r="BE27" s="272"/>
      <c r="BF27" s="272"/>
      <c r="BG27" s="272"/>
      <c r="BH27" s="272"/>
      <c r="BI27" s="272"/>
      <c r="BJ27" s="272"/>
    </row>
    <row r="28" spans="1:62" ht="25.5" customHeight="1" thickBot="1" x14ac:dyDescent="0.25">
      <c r="A28" s="230" t="str">
        <f>IF(B28&lt;&gt;"",IF(D29=TRUE,1,0)+IF(I29=TRUE,1,0)+IF(N29=TRUE,1,0)+IF(S29=TRUE,1,0)+IF(X29=TRUE,1,0)+IF(AC29=TRUE,1,0)+IF(AH29=TRUE,1,0)+IF(AM29=TRUE,1,0)+IF(AR29=TRUE,1,0)+IF(AW29=TRUE,1,0),"")</f>
        <v/>
      </c>
      <c r="B28" s="271"/>
      <c r="C28" s="271"/>
      <c r="D28" s="217" t="s">
        <v>230</v>
      </c>
      <c r="E28" s="217" t="s">
        <v>232</v>
      </c>
      <c r="F28" s="217" t="s">
        <v>234</v>
      </c>
      <c r="G28" s="217" t="s">
        <v>236</v>
      </c>
      <c r="H28" s="220"/>
      <c r="I28" s="217" t="s">
        <v>230</v>
      </c>
      <c r="J28" s="217" t="s">
        <v>232</v>
      </c>
      <c r="K28" s="217" t="s">
        <v>234</v>
      </c>
      <c r="L28" s="217" t="s">
        <v>236</v>
      </c>
      <c r="M28" s="220"/>
      <c r="N28" s="217" t="s">
        <v>230</v>
      </c>
      <c r="O28" s="217" t="s">
        <v>232</v>
      </c>
      <c r="P28" s="217" t="s">
        <v>234</v>
      </c>
      <c r="Q28" s="217" t="s">
        <v>236</v>
      </c>
      <c r="R28" s="220"/>
      <c r="S28" s="217" t="s">
        <v>230</v>
      </c>
      <c r="T28" s="217" t="s">
        <v>232</v>
      </c>
      <c r="U28" s="217" t="s">
        <v>234</v>
      </c>
      <c r="V28" s="217" t="s">
        <v>236</v>
      </c>
      <c r="W28" s="220"/>
      <c r="X28" s="217" t="s">
        <v>230</v>
      </c>
      <c r="Y28" s="217" t="s">
        <v>232</v>
      </c>
      <c r="Z28" s="217" t="s">
        <v>234</v>
      </c>
      <c r="AA28" s="217" t="s">
        <v>236</v>
      </c>
      <c r="AB28" s="220"/>
      <c r="AC28" s="217" t="s">
        <v>230</v>
      </c>
      <c r="AD28" s="217" t="s">
        <v>232</v>
      </c>
      <c r="AE28" s="217" t="s">
        <v>234</v>
      </c>
      <c r="AF28" s="217" t="s">
        <v>236</v>
      </c>
      <c r="AG28" s="220"/>
      <c r="AH28" s="217" t="s">
        <v>230</v>
      </c>
      <c r="AI28" s="217" t="s">
        <v>232</v>
      </c>
      <c r="AJ28" s="217" t="s">
        <v>234</v>
      </c>
      <c r="AK28" s="217" t="s">
        <v>236</v>
      </c>
      <c r="AL28" s="220"/>
      <c r="AM28" s="217" t="s">
        <v>230</v>
      </c>
      <c r="AN28" s="217" t="s">
        <v>232</v>
      </c>
      <c r="AO28" s="217" t="s">
        <v>234</v>
      </c>
      <c r="AP28" s="217" t="s">
        <v>236</v>
      </c>
      <c r="AQ28" s="220"/>
      <c r="AR28" s="217" t="s">
        <v>230</v>
      </c>
      <c r="AS28" s="217" t="s">
        <v>232</v>
      </c>
      <c r="AT28" s="217" t="s">
        <v>234</v>
      </c>
      <c r="AU28" s="217" t="s">
        <v>236</v>
      </c>
      <c r="AV28" s="220"/>
      <c r="AW28" s="217" t="s">
        <v>230</v>
      </c>
      <c r="AX28" s="217" t="s">
        <v>232</v>
      </c>
      <c r="AY28" s="217" t="s">
        <v>234</v>
      </c>
      <c r="AZ28" s="217" t="s">
        <v>236</v>
      </c>
      <c r="BA28" s="220"/>
      <c r="BD28" s="272"/>
      <c r="BE28" s="272"/>
      <c r="BF28" s="272"/>
      <c r="BG28" s="272"/>
      <c r="BH28" s="272"/>
      <c r="BI28" s="272"/>
      <c r="BJ28" s="272"/>
    </row>
    <row r="29" spans="1:62" ht="25.5" customHeight="1" thickTop="1" x14ac:dyDescent="0.2">
      <c r="A29" s="230" t="str">
        <f>IF(B28&lt;&gt;"",IF(E29=TRUE,1,0)+IF(J29=TRUE,1,0)+IF(O29=TRUE,1,0)+IF(T29=TRUE,1,0)+IF(Y29=TRUE,1,0)+IF(AD29=TRUE,1,0)+IF(AI29=TRUE,1,0)+IF(AN29=TRUE,1,0)+IF(AS29=TRUE,1,0)+IF(AX29=TRUE,1,0),"")</f>
        <v/>
      </c>
      <c r="B29" s="271"/>
      <c r="C29" s="271"/>
      <c r="D29" s="221" t="b">
        <v>0</v>
      </c>
      <c r="E29" s="221" t="b">
        <v>0</v>
      </c>
      <c r="F29" s="221" t="b">
        <v>0</v>
      </c>
      <c r="G29" s="221" t="b">
        <v>0</v>
      </c>
      <c r="H29" s="220"/>
      <c r="I29" s="221" t="b">
        <v>0</v>
      </c>
      <c r="J29" s="221" t="b">
        <v>0</v>
      </c>
      <c r="K29" s="221" t="b">
        <v>0</v>
      </c>
      <c r="L29" s="221" t="b">
        <v>0</v>
      </c>
      <c r="M29" s="220"/>
      <c r="N29" s="221" t="b">
        <v>0</v>
      </c>
      <c r="O29" s="221" t="b">
        <v>0</v>
      </c>
      <c r="P29" s="221" t="b">
        <v>0</v>
      </c>
      <c r="Q29" s="221" t="b">
        <v>0</v>
      </c>
      <c r="R29" s="220"/>
      <c r="S29" s="221" t="b">
        <v>0</v>
      </c>
      <c r="T29" s="221" t="b">
        <v>0</v>
      </c>
      <c r="U29" s="221" t="b">
        <v>0</v>
      </c>
      <c r="V29" s="221" t="b">
        <v>0</v>
      </c>
      <c r="W29" s="220"/>
      <c r="X29" s="221" t="b">
        <v>0</v>
      </c>
      <c r="Y29" s="221" t="b">
        <v>0</v>
      </c>
      <c r="Z29" s="221" t="b">
        <v>0</v>
      </c>
      <c r="AA29" s="221" t="b">
        <v>0</v>
      </c>
      <c r="AB29" s="220"/>
      <c r="AC29" s="221" t="b">
        <v>0</v>
      </c>
      <c r="AD29" s="221" t="b">
        <v>0</v>
      </c>
      <c r="AE29" s="221" t="b">
        <v>0</v>
      </c>
      <c r="AF29" s="221" t="b">
        <v>0</v>
      </c>
      <c r="AG29" s="220"/>
      <c r="AH29" s="221" t="b">
        <v>0</v>
      </c>
      <c r="AI29" s="221" t="b">
        <v>0</v>
      </c>
      <c r="AJ29" s="221" t="b">
        <v>0</v>
      </c>
      <c r="AK29" s="221" t="b">
        <v>0</v>
      </c>
      <c r="AL29" s="220"/>
      <c r="AM29" s="221" t="b">
        <v>0</v>
      </c>
      <c r="AN29" s="221" t="b">
        <v>0</v>
      </c>
      <c r="AO29" s="221" t="b">
        <v>0</v>
      </c>
      <c r="AP29" s="221" t="b">
        <v>0</v>
      </c>
      <c r="AQ29" s="220"/>
      <c r="AR29" s="221" t="b">
        <v>0</v>
      </c>
      <c r="AS29" s="221" t="b">
        <v>0</v>
      </c>
      <c r="AT29" s="221" t="b">
        <v>0</v>
      </c>
      <c r="AU29" s="221" t="b">
        <v>0</v>
      </c>
      <c r="AV29" s="220"/>
      <c r="AW29" s="221" t="b">
        <v>0</v>
      </c>
      <c r="AX29" s="221" t="b">
        <v>0</v>
      </c>
      <c r="AY29" s="221" t="b">
        <v>0</v>
      </c>
      <c r="AZ29" s="221" t="b">
        <v>0</v>
      </c>
      <c r="BA29" s="220"/>
      <c r="BD29" s="272"/>
      <c r="BE29" s="272"/>
      <c r="BF29" s="272"/>
      <c r="BG29" s="272"/>
      <c r="BH29" s="272"/>
      <c r="BI29" s="272"/>
      <c r="BJ29" s="272"/>
    </row>
    <row r="30" spans="1:62" ht="25.5" customHeight="1" thickBot="1" x14ac:dyDescent="0.25">
      <c r="A30" s="230" t="str">
        <f>IF(B30&lt;&gt;"",IF(D31=TRUE,1,0)+IF(I31=TRUE,1,0)+IF(N31=TRUE,1,0)+IF(S31=TRUE,1,0)+IF(X31=TRUE,1,0)+IF(AC31=TRUE,1,0)+IF(AH31=TRUE,1,0)+IF(AM31=TRUE,1,0)+IF(AR31=TRUE,1,0)+IF(AW31=TRUE,1,0),"")</f>
        <v/>
      </c>
      <c r="B30" s="271"/>
      <c r="C30" s="271"/>
      <c r="D30" s="217" t="s">
        <v>230</v>
      </c>
      <c r="E30" s="217" t="s">
        <v>232</v>
      </c>
      <c r="F30" s="217" t="s">
        <v>234</v>
      </c>
      <c r="G30" s="217" t="s">
        <v>236</v>
      </c>
      <c r="H30" s="220"/>
      <c r="I30" s="217" t="s">
        <v>230</v>
      </c>
      <c r="J30" s="217" t="s">
        <v>232</v>
      </c>
      <c r="K30" s="217" t="s">
        <v>234</v>
      </c>
      <c r="L30" s="217" t="s">
        <v>236</v>
      </c>
      <c r="M30" s="220"/>
      <c r="N30" s="217" t="s">
        <v>230</v>
      </c>
      <c r="O30" s="217" t="s">
        <v>232</v>
      </c>
      <c r="P30" s="217" t="s">
        <v>234</v>
      </c>
      <c r="Q30" s="217" t="s">
        <v>236</v>
      </c>
      <c r="R30" s="220"/>
      <c r="S30" s="217" t="s">
        <v>230</v>
      </c>
      <c r="T30" s="217" t="s">
        <v>232</v>
      </c>
      <c r="U30" s="217" t="s">
        <v>234</v>
      </c>
      <c r="V30" s="217" t="s">
        <v>236</v>
      </c>
      <c r="W30" s="220"/>
      <c r="X30" s="217" t="s">
        <v>230</v>
      </c>
      <c r="Y30" s="217" t="s">
        <v>232</v>
      </c>
      <c r="Z30" s="217" t="s">
        <v>234</v>
      </c>
      <c r="AA30" s="217" t="s">
        <v>236</v>
      </c>
      <c r="AB30" s="220"/>
      <c r="AC30" s="217" t="s">
        <v>230</v>
      </c>
      <c r="AD30" s="217" t="s">
        <v>232</v>
      </c>
      <c r="AE30" s="217" t="s">
        <v>234</v>
      </c>
      <c r="AF30" s="217" t="s">
        <v>236</v>
      </c>
      <c r="AG30" s="220"/>
      <c r="AH30" s="217" t="s">
        <v>230</v>
      </c>
      <c r="AI30" s="217" t="s">
        <v>232</v>
      </c>
      <c r="AJ30" s="217" t="s">
        <v>234</v>
      </c>
      <c r="AK30" s="217" t="s">
        <v>236</v>
      </c>
      <c r="AL30" s="220"/>
      <c r="AM30" s="217" t="s">
        <v>230</v>
      </c>
      <c r="AN30" s="217" t="s">
        <v>232</v>
      </c>
      <c r="AO30" s="217" t="s">
        <v>234</v>
      </c>
      <c r="AP30" s="217" t="s">
        <v>236</v>
      </c>
      <c r="AQ30" s="220"/>
      <c r="AR30" s="217" t="s">
        <v>230</v>
      </c>
      <c r="AS30" s="217" t="s">
        <v>232</v>
      </c>
      <c r="AT30" s="217" t="s">
        <v>234</v>
      </c>
      <c r="AU30" s="217" t="s">
        <v>236</v>
      </c>
      <c r="AV30" s="220"/>
      <c r="AW30" s="217" t="s">
        <v>230</v>
      </c>
      <c r="AX30" s="217" t="s">
        <v>232</v>
      </c>
      <c r="AY30" s="217" t="s">
        <v>234</v>
      </c>
      <c r="AZ30" s="217" t="s">
        <v>236</v>
      </c>
      <c r="BA30" s="220"/>
      <c r="BD30" s="272"/>
      <c r="BE30" s="272"/>
      <c r="BF30" s="272"/>
      <c r="BG30" s="272"/>
      <c r="BH30" s="272"/>
      <c r="BI30" s="272"/>
      <c r="BJ30" s="272"/>
    </row>
    <row r="31" spans="1:62" ht="25.5" customHeight="1" thickTop="1" x14ac:dyDescent="0.2">
      <c r="A31" s="230" t="str">
        <f>IF(B30&lt;&gt;"",IF(E31=TRUE,1,0)+IF(J31=TRUE,1,0)+IF(O31=TRUE,1,0)+IF(T31=TRUE,1,0)+IF(Y31=TRUE,1,0)+IF(AD31=TRUE,1,0)+IF(AI31=TRUE,1,0)+IF(AN31=TRUE,1,0)+IF(AS31=TRUE,1,0)+IF(AX31=TRUE,1,0),"")</f>
        <v/>
      </c>
      <c r="B31" s="271"/>
      <c r="C31" s="271"/>
      <c r="D31" s="221" t="b">
        <v>0</v>
      </c>
      <c r="E31" s="221" t="b">
        <v>0</v>
      </c>
      <c r="F31" s="221" t="b">
        <v>0</v>
      </c>
      <c r="G31" s="221" t="b">
        <v>0</v>
      </c>
      <c r="H31" s="220"/>
      <c r="I31" s="221" t="b">
        <v>0</v>
      </c>
      <c r="J31" s="221" t="b">
        <v>0</v>
      </c>
      <c r="K31" s="221" t="b">
        <v>0</v>
      </c>
      <c r="L31" s="221" t="b">
        <v>0</v>
      </c>
      <c r="M31" s="220"/>
      <c r="N31" s="221" t="b">
        <v>0</v>
      </c>
      <c r="O31" s="221" t="b">
        <v>0</v>
      </c>
      <c r="P31" s="221" t="b">
        <v>0</v>
      </c>
      <c r="Q31" s="221" t="b">
        <v>0</v>
      </c>
      <c r="R31" s="220"/>
      <c r="S31" s="221" t="b">
        <v>0</v>
      </c>
      <c r="T31" s="221" t="b">
        <v>0</v>
      </c>
      <c r="U31" s="221" t="b">
        <v>0</v>
      </c>
      <c r="V31" s="221" t="b">
        <v>0</v>
      </c>
      <c r="W31" s="220"/>
      <c r="X31" s="221" t="b">
        <v>0</v>
      </c>
      <c r="Y31" s="221" t="b">
        <v>0</v>
      </c>
      <c r="Z31" s="221" t="b">
        <v>0</v>
      </c>
      <c r="AA31" s="221" t="b">
        <v>0</v>
      </c>
      <c r="AB31" s="220"/>
      <c r="AC31" s="221" t="b">
        <v>0</v>
      </c>
      <c r="AD31" s="221" t="b">
        <v>0</v>
      </c>
      <c r="AE31" s="221" t="b">
        <v>0</v>
      </c>
      <c r="AF31" s="221" t="b">
        <v>0</v>
      </c>
      <c r="AG31" s="220"/>
      <c r="AH31" s="221" t="b">
        <v>0</v>
      </c>
      <c r="AI31" s="221" t="b">
        <v>0</v>
      </c>
      <c r="AJ31" s="221" t="b">
        <v>0</v>
      </c>
      <c r="AK31" s="221" t="b">
        <v>0</v>
      </c>
      <c r="AL31" s="220"/>
      <c r="AM31" s="221" t="b">
        <v>0</v>
      </c>
      <c r="AN31" s="221" t="b">
        <v>0</v>
      </c>
      <c r="AO31" s="221" t="b">
        <v>0</v>
      </c>
      <c r="AP31" s="221" t="b">
        <v>0</v>
      </c>
      <c r="AQ31" s="220"/>
      <c r="AR31" s="221" t="b">
        <v>0</v>
      </c>
      <c r="AS31" s="221" t="b">
        <v>0</v>
      </c>
      <c r="AT31" s="221" t="b">
        <v>0</v>
      </c>
      <c r="AU31" s="221" t="b">
        <v>0</v>
      </c>
      <c r="AV31" s="220"/>
      <c r="AW31" s="221" t="b">
        <v>0</v>
      </c>
      <c r="AX31" s="221" t="b">
        <v>0</v>
      </c>
      <c r="AY31" s="221" t="b">
        <v>0</v>
      </c>
      <c r="AZ31" s="221" t="b">
        <v>0</v>
      </c>
      <c r="BA31" s="220"/>
      <c r="BD31" s="272"/>
      <c r="BE31" s="272"/>
      <c r="BF31" s="272"/>
      <c r="BG31" s="272"/>
      <c r="BH31" s="272"/>
      <c r="BI31" s="272"/>
      <c r="BJ31" s="272"/>
    </row>
    <row r="32" spans="1:62" ht="25.5" customHeight="1" thickBot="1" x14ac:dyDescent="0.25">
      <c r="A32" s="230" t="str">
        <f>IF(B32&lt;&gt;"",IF(D33=TRUE,1,0)+IF(I33=TRUE,1,0)+IF(N33=TRUE,1,0)+IF(S33=TRUE,1,0)+IF(X33=TRUE,1,0)+IF(AC33=TRUE,1,0)+IF(AH33=TRUE,1,0)+IF(AM33=TRUE,1,0)+IF(AR33=TRUE,1,0)+IF(AW33=TRUE,1,0),"")</f>
        <v/>
      </c>
      <c r="B32" s="271"/>
      <c r="C32" s="271"/>
      <c r="D32" s="217" t="s">
        <v>230</v>
      </c>
      <c r="E32" s="217" t="s">
        <v>232</v>
      </c>
      <c r="F32" s="217" t="s">
        <v>234</v>
      </c>
      <c r="G32" s="217" t="s">
        <v>236</v>
      </c>
      <c r="H32" s="220"/>
      <c r="I32" s="217" t="s">
        <v>230</v>
      </c>
      <c r="J32" s="217" t="s">
        <v>232</v>
      </c>
      <c r="K32" s="217" t="s">
        <v>234</v>
      </c>
      <c r="L32" s="217" t="s">
        <v>236</v>
      </c>
      <c r="M32" s="220"/>
      <c r="N32" s="217" t="s">
        <v>230</v>
      </c>
      <c r="O32" s="217" t="s">
        <v>232</v>
      </c>
      <c r="P32" s="217" t="s">
        <v>234</v>
      </c>
      <c r="Q32" s="217" t="s">
        <v>236</v>
      </c>
      <c r="R32" s="220"/>
      <c r="S32" s="217" t="s">
        <v>230</v>
      </c>
      <c r="T32" s="217" t="s">
        <v>232</v>
      </c>
      <c r="U32" s="217" t="s">
        <v>234</v>
      </c>
      <c r="V32" s="217" t="s">
        <v>236</v>
      </c>
      <c r="W32" s="220"/>
      <c r="X32" s="217" t="s">
        <v>230</v>
      </c>
      <c r="Y32" s="217" t="s">
        <v>232</v>
      </c>
      <c r="Z32" s="217" t="s">
        <v>234</v>
      </c>
      <c r="AA32" s="217" t="s">
        <v>236</v>
      </c>
      <c r="AB32" s="220"/>
      <c r="AC32" s="217" t="s">
        <v>230</v>
      </c>
      <c r="AD32" s="217" t="s">
        <v>232</v>
      </c>
      <c r="AE32" s="217" t="s">
        <v>234</v>
      </c>
      <c r="AF32" s="217" t="s">
        <v>236</v>
      </c>
      <c r="AG32" s="220"/>
      <c r="AH32" s="217" t="s">
        <v>230</v>
      </c>
      <c r="AI32" s="217" t="s">
        <v>232</v>
      </c>
      <c r="AJ32" s="217" t="s">
        <v>234</v>
      </c>
      <c r="AK32" s="217" t="s">
        <v>236</v>
      </c>
      <c r="AL32" s="220"/>
      <c r="AM32" s="217" t="s">
        <v>230</v>
      </c>
      <c r="AN32" s="217" t="s">
        <v>232</v>
      </c>
      <c r="AO32" s="217" t="s">
        <v>234</v>
      </c>
      <c r="AP32" s="217" t="s">
        <v>236</v>
      </c>
      <c r="AQ32" s="220"/>
      <c r="AR32" s="217" t="s">
        <v>230</v>
      </c>
      <c r="AS32" s="217" t="s">
        <v>232</v>
      </c>
      <c r="AT32" s="217" t="s">
        <v>234</v>
      </c>
      <c r="AU32" s="217" t="s">
        <v>236</v>
      </c>
      <c r="AV32" s="220"/>
      <c r="AW32" s="217" t="s">
        <v>230</v>
      </c>
      <c r="AX32" s="217" t="s">
        <v>232</v>
      </c>
      <c r="AY32" s="217" t="s">
        <v>234</v>
      </c>
      <c r="AZ32" s="217" t="s">
        <v>236</v>
      </c>
      <c r="BA32" s="220"/>
      <c r="BD32" s="272"/>
      <c r="BE32" s="272"/>
      <c r="BF32" s="272"/>
      <c r="BG32" s="272"/>
      <c r="BH32" s="272"/>
      <c r="BI32" s="272"/>
      <c r="BJ32" s="272"/>
    </row>
    <row r="33" spans="1:62" ht="25.5" customHeight="1" thickTop="1" x14ac:dyDescent="0.2">
      <c r="A33" s="230" t="str">
        <f>IF(B32&lt;&gt;"",IF(E33=TRUE,1,0)+IF(J33=TRUE,1,0)+IF(O33=TRUE,1,0)+IF(T33=TRUE,1,0)+IF(Y33=TRUE,1,0)+IF(AD33=TRUE,1,0)+IF(AI33=TRUE,1,0)+IF(AN33=TRUE,1,0)+IF(AS33=TRUE,1,0)+IF(AX33=TRUE,1,0),"")</f>
        <v/>
      </c>
      <c r="B33" s="271"/>
      <c r="C33" s="271"/>
      <c r="D33" s="221" t="b">
        <v>0</v>
      </c>
      <c r="E33" s="221" t="b">
        <v>0</v>
      </c>
      <c r="F33" s="221" t="b">
        <v>0</v>
      </c>
      <c r="G33" s="221" t="b">
        <v>0</v>
      </c>
      <c r="H33" s="220"/>
      <c r="I33" s="221" t="b">
        <v>0</v>
      </c>
      <c r="J33" s="221" t="b">
        <v>0</v>
      </c>
      <c r="K33" s="221" t="b">
        <v>0</v>
      </c>
      <c r="L33" s="221" t="b">
        <v>0</v>
      </c>
      <c r="M33" s="220"/>
      <c r="N33" s="221" t="b">
        <v>0</v>
      </c>
      <c r="O33" s="221" t="b">
        <v>0</v>
      </c>
      <c r="P33" s="221" t="b">
        <v>0</v>
      </c>
      <c r="Q33" s="221" t="b">
        <v>0</v>
      </c>
      <c r="R33" s="220"/>
      <c r="S33" s="221" t="b">
        <v>0</v>
      </c>
      <c r="T33" s="221" t="b">
        <v>0</v>
      </c>
      <c r="U33" s="221" t="b">
        <v>0</v>
      </c>
      <c r="V33" s="221" t="b">
        <v>0</v>
      </c>
      <c r="W33" s="220"/>
      <c r="X33" s="221" t="b">
        <v>0</v>
      </c>
      <c r="Y33" s="221" t="b">
        <v>0</v>
      </c>
      <c r="Z33" s="221" t="b">
        <v>0</v>
      </c>
      <c r="AA33" s="221" t="b">
        <v>0</v>
      </c>
      <c r="AB33" s="220"/>
      <c r="AC33" s="221" t="b">
        <v>0</v>
      </c>
      <c r="AD33" s="221" t="b">
        <v>0</v>
      </c>
      <c r="AE33" s="221" t="b">
        <v>0</v>
      </c>
      <c r="AF33" s="221" t="b">
        <v>0</v>
      </c>
      <c r="AG33" s="220"/>
      <c r="AH33" s="221" t="b">
        <v>0</v>
      </c>
      <c r="AI33" s="221" t="b">
        <v>0</v>
      </c>
      <c r="AJ33" s="221" t="b">
        <v>0</v>
      </c>
      <c r="AK33" s="221" t="b">
        <v>0</v>
      </c>
      <c r="AL33" s="220"/>
      <c r="AM33" s="221" t="b">
        <v>0</v>
      </c>
      <c r="AN33" s="221" t="b">
        <v>0</v>
      </c>
      <c r="AO33" s="221" t="b">
        <v>0</v>
      </c>
      <c r="AP33" s="221" t="b">
        <v>0</v>
      </c>
      <c r="AQ33" s="220"/>
      <c r="AR33" s="221" t="b">
        <v>0</v>
      </c>
      <c r="AS33" s="221" t="b">
        <v>0</v>
      </c>
      <c r="AT33" s="221" t="b">
        <v>0</v>
      </c>
      <c r="AU33" s="221" t="b">
        <v>0</v>
      </c>
      <c r="AV33" s="220"/>
      <c r="AW33" s="221" t="b">
        <v>0</v>
      </c>
      <c r="AX33" s="221" t="b">
        <v>0</v>
      </c>
      <c r="AY33" s="221" t="b">
        <v>0</v>
      </c>
      <c r="AZ33" s="221" t="b">
        <v>0</v>
      </c>
      <c r="BA33" s="220"/>
      <c r="BD33" s="272"/>
      <c r="BE33" s="272"/>
      <c r="BF33" s="272"/>
      <c r="BG33" s="272"/>
      <c r="BH33" s="272"/>
      <c r="BI33" s="272"/>
      <c r="BJ33" s="272"/>
    </row>
    <row r="34" spans="1:62" ht="25.5" customHeight="1" thickBot="1" x14ac:dyDescent="0.25">
      <c r="A34" s="230" t="str">
        <f>IF(B34&lt;&gt;"",IF(D35=TRUE,1,0)+IF(I35=TRUE,1,0)+IF(N35=TRUE,1,0)+IF(S35=TRUE,1,0)+IF(X35=TRUE,1,0)+IF(AC35=TRUE,1,0)+IF(AH35=TRUE,1,0)+IF(AM35=TRUE,1,0)+IF(AR35=TRUE,1,0)+IF(AW35=TRUE,1,0),"")</f>
        <v/>
      </c>
      <c r="B34" s="271"/>
      <c r="C34" s="271"/>
      <c r="D34" s="217" t="s">
        <v>230</v>
      </c>
      <c r="E34" s="217" t="s">
        <v>232</v>
      </c>
      <c r="F34" s="217" t="s">
        <v>234</v>
      </c>
      <c r="G34" s="217" t="s">
        <v>236</v>
      </c>
      <c r="H34" s="220"/>
      <c r="I34" s="217" t="s">
        <v>230</v>
      </c>
      <c r="J34" s="217" t="s">
        <v>232</v>
      </c>
      <c r="K34" s="217" t="s">
        <v>234</v>
      </c>
      <c r="L34" s="217" t="s">
        <v>236</v>
      </c>
      <c r="M34" s="220"/>
      <c r="N34" s="217" t="s">
        <v>230</v>
      </c>
      <c r="O34" s="217" t="s">
        <v>232</v>
      </c>
      <c r="P34" s="217" t="s">
        <v>234</v>
      </c>
      <c r="Q34" s="217" t="s">
        <v>236</v>
      </c>
      <c r="R34" s="220"/>
      <c r="S34" s="217" t="s">
        <v>230</v>
      </c>
      <c r="T34" s="217" t="s">
        <v>232</v>
      </c>
      <c r="U34" s="217" t="s">
        <v>234</v>
      </c>
      <c r="V34" s="217" t="s">
        <v>236</v>
      </c>
      <c r="W34" s="220"/>
      <c r="X34" s="217" t="s">
        <v>230</v>
      </c>
      <c r="Y34" s="217" t="s">
        <v>232</v>
      </c>
      <c r="Z34" s="217" t="s">
        <v>234</v>
      </c>
      <c r="AA34" s="217" t="s">
        <v>236</v>
      </c>
      <c r="AB34" s="220"/>
      <c r="AC34" s="217" t="s">
        <v>230</v>
      </c>
      <c r="AD34" s="217" t="s">
        <v>232</v>
      </c>
      <c r="AE34" s="217" t="s">
        <v>234</v>
      </c>
      <c r="AF34" s="217" t="s">
        <v>236</v>
      </c>
      <c r="AG34" s="220"/>
      <c r="AH34" s="217" t="s">
        <v>230</v>
      </c>
      <c r="AI34" s="217" t="s">
        <v>232</v>
      </c>
      <c r="AJ34" s="217" t="s">
        <v>234</v>
      </c>
      <c r="AK34" s="217" t="s">
        <v>236</v>
      </c>
      <c r="AL34" s="220"/>
      <c r="AM34" s="217" t="s">
        <v>230</v>
      </c>
      <c r="AN34" s="217" t="s">
        <v>232</v>
      </c>
      <c r="AO34" s="217" t="s">
        <v>234</v>
      </c>
      <c r="AP34" s="217" t="s">
        <v>236</v>
      </c>
      <c r="AQ34" s="220"/>
      <c r="AR34" s="217" t="s">
        <v>230</v>
      </c>
      <c r="AS34" s="217" t="s">
        <v>232</v>
      </c>
      <c r="AT34" s="217" t="s">
        <v>234</v>
      </c>
      <c r="AU34" s="217" t="s">
        <v>236</v>
      </c>
      <c r="AV34" s="220"/>
      <c r="AW34" s="217" t="s">
        <v>230</v>
      </c>
      <c r="AX34" s="217" t="s">
        <v>232</v>
      </c>
      <c r="AY34" s="217" t="s">
        <v>234</v>
      </c>
      <c r="AZ34" s="217" t="s">
        <v>236</v>
      </c>
      <c r="BA34" s="220"/>
      <c r="BD34" s="272"/>
      <c r="BE34" s="272"/>
      <c r="BF34" s="272"/>
      <c r="BG34" s="272"/>
      <c r="BH34" s="272"/>
      <c r="BI34" s="272"/>
      <c r="BJ34" s="272"/>
    </row>
    <row r="35" spans="1:62" ht="25.5" customHeight="1" thickTop="1" x14ac:dyDescent="0.2">
      <c r="A35" s="230" t="str">
        <f>IF(B34&lt;&gt;"",IF(E35=TRUE,1,0)+IF(J35=TRUE,1,0)+IF(O35=TRUE,1,0)+IF(T35=TRUE,1,0)+IF(Y35=TRUE,1,0)+IF(AD35=TRUE,1,0)+IF(AI35=TRUE,1,0)+IF(AN35=TRUE,1,0)+IF(AS35=TRUE,1,0)+IF(AX35=TRUE,1,0),"")</f>
        <v/>
      </c>
      <c r="B35" s="271"/>
      <c r="C35" s="271"/>
      <c r="D35" s="221" t="b">
        <v>0</v>
      </c>
      <c r="E35" s="221" t="b">
        <v>0</v>
      </c>
      <c r="F35" s="221" t="b">
        <v>0</v>
      </c>
      <c r="G35" s="221" t="b">
        <v>0</v>
      </c>
      <c r="H35" s="220"/>
      <c r="I35" s="221" t="b">
        <v>0</v>
      </c>
      <c r="J35" s="221" t="b">
        <v>0</v>
      </c>
      <c r="K35" s="221" t="b">
        <v>0</v>
      </c>
      <c r="L35" s="221" t="b">
        <v>0</v>
      </c>
      <c r="M35" s="220"/>
      <c r="N35" s="221" t="b">
        <v>0</v>
      </c>
      <c r="O35" s="221" t="b">
        <v>0</v>
      </c>
      <c r="P35" s="221" t="b">
        <v>0</v>
      </c>
      <c r="Q35" s="221" t="b">
        <v>0</v>
      </c>
      <c r="R35" s="220"/>
      <c r="S35" s="221" t="b">
        <v>0</v>
      </c>
      <c r="T35" s="221" t="b">
        <v>0</v>
      </c>
      <c r="U35" s="221" t="b">
        <v>0</v>
      </c>
      <c r="V35" s="221" t="b">
        <v>0</v>
      </c>
      <c r="W35" s="220"/>
      <c r="X35" s="221" t="b">
        <v>0</v>
      </c>
      <c r="Y35" s="221" t="b">
        <v>0</v>
      </c>
      <c r="Z35" s="221" t="b">
        <v>0</v>
      </c>
      <c r="AA35" s="221" t="b">
        <v>0</v>
      </c>
      <c r="AB35" s="220"/>
      <c r="AC35" s="221" t="b">
        <v>0</v>
      </c>
      <c r="AD35" s="221" t="b">
        <v>0</v>
      </c>
      <c r="AE35" s="221" t="b">
        <v>0</v>
      </c>
      <c r="AF35" s="221" t="b">
        <v>0</v>
      </c>
      <c r="AG35" s="220"/>
      <c r="AH35" s="221" t="b">
        <v>0</v>
      </c>
      <c r="AI35" s="221" t="b">
        <v>0</v>
      </c>
      <c r="AJ35" s="221" t="b">
        <v>0</v>
      </c>
      <c r="AK35" s="221" t="b">
        <v>0</v>
      </c>
      <c r="AL35" s="220"/>
      <c r="AM35" s="221" t="b">
        <v>0</v>
      </c>
      <c r="AN35" s="221" t="b">
        <v>0</v>
      </c>
      <c r="AO35" s="221" t="b">
        <v>0</v>
      </c>
      <c r="AP35" s="221" t="b">
        <v>0</v>
      </c>
      <c r="AQ35" s="220"/>
      <c r="AR35" s="221" t="b">
        <v>0</v>
      </c>
      <c r="AS35" s="221" t="b">
        <v>0</v>
      </c>
      <c r="AT35" s="221" t="b">
        <v>0</v>
      </c>
      <c r="AU35" s="221" t="b">
        <v>0</v>
      </c>
      <c r="AV35" s="220"/>
      <c r="AW35" s="221" t="b">
        <v>0</v>
      </c>
      <c r="AX35" s="221" t="b">
        <v>0</v>
      </c>
      <c r="AY35" s="221" t="b">
        <v>0</v>
      </c>
      <c r="AZ35" s="221" t="b">
        <v>0</v>
      </c>
      <c r="BA35" s="220"/>
      <c r="BD35" s="272"/>
      <c r="BE35" s="272"/>
      <c r="BF35" s="272"/>
      <c r="BG35" s="272"/>
      <c r="BH35" s="272"/>
      <c r="BI35" s="272"/>
      <c r="BJ35" s="272"/>
    </row>
    <row r="36" spans="1:62" ht="25.5" customHeight="1" thickBot="1" x14ac:dyDescent="0.25">
      <c r="A36" s="230" t="str">
        <f>IF(B36&lt;&gt;"",IF(D37=TRUE,1,0)+IF(I37=TRUE,1,0)+IF(N37=TRUE,1,0)+IF(S37=TRUE,1,0)+IF(X37=TRUE,1,0)+IF(AC37=TRUE,1,0)+IF(AH37=TRUE,1,0)+IF(AM37=TRUE,1,0)+IF(AR37=TRUE,1,0)+IF(AW37=TRUE,1,0),"")</f>
        <v/>
      </c>
      <c r="B36" s="271"/>
      <c r="C36" s="271"/>
      <c r="D36" s="217" t="s">
        <v>230</v>
      </c>
      <c r="E36" s="217" t="s">
        <v>232</v>
      </c>
      <c r="F36" s="217" t="s">
        <v>234</v>
      </c>
      <c r="G36" s="217" t="s">
        <v>236</v>
      </c>
      <c r="H36" s="220"/>
      <c r="I36" s="217" t="s">
        <v>230</v>
      </c>
      <c r="J36" s="217" t="s">
        <v>232</v>
      </c>
      <c r="K36" s="217" t="s">
        <v>234</v>
      </c>
      <c r="L36" s="217" t="s">
        <v>236</v>
      </c>
      <c r="M36" s="220"/>
      <c r="N36" s="217" t="s">
        <v>230</v>
      </c>
      <c r="O36" s="217" t="s">
        <v>232</v>
      </c>
      <c r="P36" s="217" t="s">
        <v>234</v>
      </c>
      <c r="Q36" s="217" t="s">
        <v>236</v>
      </c>
      <c r="R36" s="220"/>
      <c r="S36" s="217" t="s">
        <v>230</v>
      </c>
      <c r="T36" s="217" t="s">
        <v>232</v>
      </c>
      <c r="U36" s="217" t="s">
        <v>234</v>
      </c>
      <c r="V36" s="217" t="s">
        <v>236</v>
      </c>
      <c r="W36" s="220"/>
      <c r="X36" s="217" t="s">
        <v>230</v>
      </c>
      <c r="Y36" s="217" t="s">
        <v>232</v>
      </c>
      <c r="Z36" s="217" t="s">
        <v>234</v>
      </c>
      <c r="AA36" s="217" t="s">
        <v>236</v>
      </c>
      <c r="AB36" s="220"/>
      <c r="AC36" s="217" t="s">
        <v>230</v>
      </c>
      <c r="AD36" s="217" t="s">
        <v>232</v>
      </c>
      <c r="AE36" s="217" t="s">
        <v>234</v>
      </c>
      <c r="AF36" s="217" t="s">
        <v>236</v>
      </c>
      <c r="AG36" s="220"/>
      <c r="AH36" s="217" t="s">
        <v>230</v>
      </c>
      <c r="AI36" s="217" t="s">
        <v>232</v>
      </c>
      <c r="AJ36" s="217" t="s">
        <v>234</v>
      </c>
      <c r="AK36" s="217" t="s">
        <v>236</v>
      </c>
      <c r="AL36" s="220"/>
      <c r="AM36" s="217" t="s">
        <v>230</v>
      </c>
      <c r="AN36" s="217" t="s">
        <v>232</v>
      </c>
      <c r="AO36" s="217" t="s">
        <v>234</v>
      </c>
      <c r="AP36" s="217" t="s">
        <v>236</v>
      </c>
      <c r="AQ36" s="220"/>
      <c r="AR36" s="217" t="s">
        <v>230</v>
      </c>
      <c r="AS36" s="217" t="s">
        <v>232</v>
      </c>
      <c r="AT36" s="217" t="s">
        <v>234</v>
      </c>
      <c r="AU36" s="217" t="s">
        <v>236</v>
      </c>
      <c r="AV36" s="220"/>
      <c r="AW36" s="217" t="s">
        <v>230</v>
      </c>
      <c r="AX36" s="217" t="s">
        <v>232</v>
      </c>
      <c r="AY36" s="217" t="s">
        <v>234</v>
      </c>
      <c r="AZ36" s="217" t="s">
        <v>236</v>
      </c>
      <c r="BA36" s="220"/>
      <c r="BD36" s="272"/>
      <c r="BE36" s="272"/>
      <c r="BF36" s="272"/>
      <c r="BG36" s="272"/>
      <c r="BH36" s="272"/>
      <c r="BI36" s="272"/>
      <c r="BJ36" s="272"/>
    </row>
    <row r="37" spans="1:62" ht="25.5" customHeight="1" thickTop="1" x14ac:dyDescent="0.2">
      <c r="A37" s="230" t="str">
        <f>IF(B36&lt;&gt;"",IF(E37=TRUE,1,0)+IF(J37=TRUE,1,0)+IF(O37=TRUE,1,0)+IF(T37=TRUE,1,0)+IF(Y37=TRUE,1,0)+IF(AD37=TRUE,1,0)+IF(AI37=TRUE,1,0)+IF(AN37=TRUE,1,0)+IF(AS37=TRUE,1,0)+IF(AX37=TRUE,1,0),"")</f>
        <v/>
      </c>
      <c r="B37" s="271"/>
      <c r="C37" s="271"/>
      <c r="D37" s="221" t="b">
        <v>0</v>
      </c>
      <c r="E37" s="221" t="b">
        <v>0</v>
      </c>
      <c r="F37" s="221" t="b">
        <v>0</v>
      </c>
      <c r="G37" s="221" t="b">
        <v>0</v>
      </c>
      <c r="H37" s="220"/>
      <c r="I37" s="221" t="b">
        <v>0</v>
      </c>
      <c r="J37" s="221" t="b">
        <v>0</v>
      </c>
      <c r="K37" s="221" t="b">
        <v>0</v>
      </c>
      <c r="L37" s="221" t="b">
        <v>0</v>
      </c>
      <c r="M37" s="220"/>
      <c r="N37" s="221" t="b">
        <v>0</v>
      </c>
      <c r="O37" s="221" t="b">
        <v>0</v>
      </c>
      <c r="P37" s="221" t="b">
        <v>0</v>
      </c>
      <c r="Q37" s="221" t="b">
        <v>0</v>
      </c>
      <c r="R37" s="220"/>
      <c r="S37" s="221" t="b">
        <v>0</v>
      </c>
      <c r="T37" s="221" t="b">
        <v>0</v>
      </c>
      <c r="U37" s="221" t="b">
        <v>0</v>
      </c>
      <c r="V37" s="221" t="b">
        <v>0</v>
      </c>
      <c r="W37" s="220"/>
      <c r="X37" s="221" t="b">
        <v>0</v>
      </c>
      <c r="Y37" s="221" t="b">
        <v>0</v>
      </c>
      <c r="Z37" s="221" t="b">
        <v>0</v>
      </c>
      <c r="AA37" s="221" t="b">
        <v>0</v>
      </c>
      <c r="AB37" s="220"/>
      <c r="AC37" s="221" t="b">
        <v>0</v>
      </c>
      <c r="AD37" s="221" t="b">
        <v>0</v>
      </c>
      <c r="AE37" s="221" t="b">
        <v>0</v>
      </c>
      <c r="AF37" s="221" t="b">
        <v>0</v>
      </c>
      <c r="AG37" s="220"/>
      <c r="AH37" s="221" t="b">
        <v>0</v>
      </c>
      <c r="AI37" s="221" t="b">
        <v>0</v>
      </c>
      <c r="AJ37" s="221" t="b">
        <v>0</v>
      </c>
      <c r="AK37" s="221" t="b">
        <v>0</v>
      </c>
      <c r="AL37" s="220"/>
      <c r="AM37" s="221" t="b">
        <v>0</v>
      </c>
      <c r="AN37" s="221" t="b">
        <v>0</v>
      </c>
      <c r="AO37" s="221" t="b">
        <v>0</v>
      </c>
      <c r="AP37" s="221" t="b">
        <v>0</v>
      </c>
      <c r="AQ37" s="220"/>
      <c r="AR37" s="221" t="b">
        <v>0</v>
      </c>
      <c r="AS37" s="221" t="b">
        <v>0</v>
      </c>
      <c r="AT37" s="221" t="b">
        <v>0</v>
      </c>
      <c r="AU37" s="221" t="b">
        <v>0</v>
      </c>
      <c r="AV37" s="220"/>
      <c r="AW37" s="221" t="b">
        <v>0</v>
      </c>
      <c r="AX37" s="221" t="b">
        <v>0</v>
      </c>
      <c r="AY37" s="221" t="b">
        <v>0</v>
      </c>
      <c r="AZ37" s="221" t="b">
        <v>0</v>
      </c>
      <c r="BA37" s="220"/>
      <c r="BD37" s="272"/>
      <c r="BE37" s="272"/>
      <c r="BF37" s="272"/>
      <c r="BG37" s="272"/>
      <c r="BH37" s="272"/>
      <c r="BI37" s="272"/>
      <c r="BJ37" s="272"/>
    </row>
    <row r="38" spans="1:62" ht="25.5" customHeight="1" thickBot="1" x14ac:dyDescent="0.25">
      <c r="A38" s="230" t="str">
        <f>IF(B38&lt;&gt;"",IF(D39=TRUE,1,0)+IF(I39=TRUE,1,0)+IF(N39=TRUE,1,0)+IF(S39=TRUE,1,0)+IF(X39=TRUE,1,0)+IF(AC39=TRUE,1,0)+IF(AH39=TRUE,1,0)+IF(AM39=TRUE,1,0)+IF(AR39=TRUE,1,0)+IF(AW39=TRUE,1,0),"")</f>
        <v/>
      </c>
      <c r="B38" s="271"/>
      <c r="C38" s="271"/>
      <c r="D38" s="217" t="s">
        <v>230</v>
      </c>
      <c r="E38" s="217" t="s">
        <v>232</v>
      </c>
      <c r="F38" s="217" t="s">
        <v>234</v>
      </c>
      <c r="G38" s="217" t="s">
        <v>236</v>
      </c>
      <c r="H38" s="220"/>
      <c r="I38" s="217" t="s">
        <v>230</v>
      </c>
      <c r="J38" s="217" t="s">
        <v>232</v>
      </c>
      <c r="K38" s="217" t="s">
        <v>234</v>
      </c>
      <c r="L38" s="217" t="s">
        <v>236</v>
      </c>
      <c r="M38" s="220"/>
      <c r="N38" s="217" t="s">
        <v>230</v>
      </c>
      <c r="O38" s="217" t="s">
        <v>232</v>
      </c>
      <c r="P38" s="217" t="s">
        <v>234</v>
      </c>
      <c r="Q38" s="217" t="s">
        <v>236</v>
      </c>
      <c r="R38" s="220"/>
      <c r="S38" s="217" t="s">
        <v>230</v>
      </c>
      <c r="T38" s="217" t="s">
        <v>232</v>
      </c>
      <c r="U38" s="217" t="s">
        <v>234</v>
      </c>
      <c r="V38" s="217" t="s">
        <v>236</v>
      </c>
      <c r="W38" s="220"/>
      <c r="X38" s="217" t="s">
        <v>230</v>
      </c>
      <c r="Y38" s="217" t="s">
        <v>232</v>
      </c>
      <c r="Z38" s="217" t="s">
        <v>234</v>
      </c>
      <c r="AA38" s="217" t="s">
        <v>236</v>
      </c>
      <c r="AB38" s="220"/>
      <c r="AC38" s="217" t="s">
        <v>230</v>
      </c>
      <c r="AD38" s="217" t="s">
        <v>232</v>
      </c>
      <c r="AE38" s="217" t="s">
        <v>234</v>
      </c>
      <c r="AF38" s="217" t="s">
        <v>236</v>
      </c>
      <c r="AG38" s="220"/>
      <c r="AH38" s="217" t="s">
        <v>230</v>
      </c>
      <c r="AI38" s="217" t="s">
        <v>232</v>
      </c>
      <c r="AJ38" s="217" t="s">
        <v>234</v>
      </c>
      <c r="AK38" s="217" t="s">
        <v>236</v>
      </c>
      <c r="AL38" s="220"/>
      <c r="AM38" s="217" t="s">
        <v>230</v>
      </c>
      <c r="AN38" s="217" t="s">
        <v>232</v>
      </c>
      <c r="AO38" s="217" t="s">
        <v>234</v>
      </c>
      <c r="AP38" s="217" t="s">
        <v>236</v>
      </c>
      <c r="AQ38" s="220"/>
      <c r="AR38" s="217" t="s">
        <v>230</v>
      </c>
      <c r="AS38" s="217" t="s">
        <v>232</v>
      </c>
      <c r="AT38" s="217" t="s">
        <v>234</v>
      </c>
      <c r="AU38" s="217" t="s">
        <v>236</v>
      </c>
      <c r="AV38" s="220"/>
      <c r="AW38" s="217" t="s">
        <v>230</v>
      </c>
      <c r="AX38" s="217" t="s">
        <v>232</v>
      </c>
      <c r="AY38" s="217" t="s">
        <v>234</v>
      </c>
      <c r="AZ38" s="217" t="s">
        <v>236</v>
      </c>
      <c r="BA38" s="220"/>
      <c r="BD38" s="272"/>
      <c r="BE38" s="272"/>
      <c r="BF38" s="272"/>
      <c r="BG38" s="272"/>
      <c r="BH38" s="272"/>
      <c r="BI38" s="272"/>
      <c r="BJ38" s="272"/>
    </row>
    <row r="39" spans="1:62" ht="25.5" customHeight="1" thickTop="1" x14ac:dyDescent="0.2">
      <c r="A39" s="230" t="str">
        <f>IF(B38&lt;&gt;"",IF(E39=TRUE,1,0)+IF(J39=TRUE,1,0)+IF(O39=TRUE,1,0)+IF(T39=TRUE,1,0)+IF(Y39=TRUE,1,0)+IF(AD39=TRUE,1,0)+IF(AI39=TRUE,1,0)+IF(AN39=TRUE,1,0)+IF(AS39=TRUE,1,0)+IF(AX39=TRUE,1,0),"")</f>
        <v/>
      </c>
      <c r="B39" s="271"/>
      <c r="C39" s="271"/>
      <c r="D39" s="221" t="b">
        <v>0</v>
      </c>
      <c r="E39" s="221" t="b">
        <v>0</v>
      </c>
      <c r="F39" s="221" t="b">
        <v>0</v>
      </c>
      <c r="G39" s="221" t="b">
        <v>0</v>
      </c>
      <c r="H39" s="220"/>
      <c r="I39" s="221" t="b">
        <v>0</v>
      </c>
      <c r="J39" s="221" t="b">
        <v>0</v>
      </c>
      <c r="K39" s="221" t="b">
        <v>0</v>
      </c>
      <c r="L39" s="221" t="b">
        <v>0</v>
      </c>
      <c r="M39" s="220"/>
      <c r="N39" s="221" t="b">
        <v>0</v>
      </c>
      <c r="O39" s="221" t="b">
        <v>0</v>
      </c>
      <c r="P39" s="221" t="b">
        <v>0</v>
      </c>
      <c r="Q39" s="221" t="b">
        <v>0</v>
      </c>
      <c r="R39" s="220"/>
      <c r="S39" s="221" t="b">
        <v>0</v>
      </c>
      <c r="T39" s="221" t="b">
        <v>0</v>
      </c>
      <c r="U39" s="221" t="b">
        <v>0</v>
      </c>
      <c r="V39" s="221" t="b">
        <v>0</v>
      </c>
      <c r="W39" s="220"/>
      <c r="X39" s="221" t="b">
        <v>0</v>
      </c>
      <c r="Y39" s="221" t="b">
        <v>0</v>
      </c>
      <c r="Z39" s="221" t="b">
        <v>0</v>
      </c>
      <c r="AA39" s="221" t="b">
        <v>0</v>
      </c>
      <c r="AB39" s="220"/>
      <c r="AC39" s="221" t="b">
        <v>0</v>
      </c>
      <c r="AD39" s="221" t="b">
        <v>0</v>
      </c>
      <c r="AE39" s="221" t="b">
        <v>0</v>
      </c>
      <c r="AF39" s="221" t="b">
        <v>0</v>
      </c>
      <c r="AG39" s="220"/>
      <c r="AH39" s="221" t="b">
        <v>0</v>
      </c>
      <c r="AI39" s="221" t="b">
        <v>0</v>
      </c>
      <c r="AJ39" s="221" t="b">
        <v>0</v>
      </c>
      <c r="AK39" s="221" t="b">
        <v>0</v>
      </c>
      <c r="AL39" s="220"/>
      <c r="AM39" s="221" t="b">
        <v>0</v>
      </c>
      <c r="AN39" s="221" t="b">
        <v>0</v>
      </c>
      <c r="AO39" s="221" t="b">
        <v>0</v>
      </c>
      <c r="AP39" s="221" t="b">
        <v>0</v>
      </c>
      <c r="AQ39" s="220"/>
      <c r="AR39" s="221" t="b">
        <v>0</v>
      </c>
      <c r="AS39" s="221" t="b">
        <v>0</v>
      </c>
      <c r="AT39" s="221" t="b">
        <v>0</v>
      </c>
      <c r="AU39" s="221" t="b">
        <v>0</v>
      </c>
      <c r="AV39" s="220"/>
      <c r="AW39" s="221" t="b">
        <v>0</v>
      </c>
      <c r="AX39" s="221" t="b">
        <v>0</v>
      </c>
      <c r="AY39" s="221" t="b">
        <v>0</v>
      </c>
      <c r="AZ39" s="221" t="b">
        <v>0</v>
      </c>
      <c r="BA39" s="220"/>
      <c r="BD39" s="272"/>
      <c r="BE39" s="272"/>
      <c r="BF39" s="272"/>
      <c r="BG39" s="272"/>
      <c r="BH39" s="272"/>
      <c r="BI39" s="272"/>
      <c r="BJ39" s="272"/>
    </row>
    <row r="40" spans="1:62" ht="25.5" customHeight="1" thickBot="1" x14ac:dyDescent="0.25">
      <c r="A40" s="230" t="str">
        <f>IF(B40&lt;&gt;"",IF(D41=TRUE,1,0)+IF(I41=TRUE,1,0)+IF(N41=TRUE,1,0)+IF(S41=TRUE,1,0)+IF(X41=TRUE,1,0)+IF(AC41=TRUE,1,0)+IF(AH41=TRUE,1,0)+IF(AM41=TRUE,1,0)+IF(AR41=TRUE,1,0)+IF(AW41=TRUE,1,0),"")</f>
        <v/>
      </c>
      <c r="B40" s="271"/>
      <c r="C40" s="271"/>
      <c r="D40" s="217" t="s">
        <v>230</v>
      </c>
      <c r="E40" s="217" t="s">
        <v>232</v>
      </c>
      <c r="F40" s="217" t="s">
        <v>234</v>
      </c>
      <c r="G40" s="217" t="s">
        <v>236</v>
      </c>
      <c r="H40" s="220"/>
      <c r="I40" s="217" t="s">
        <v>230</v>
      </c>
      <c r="J40" s="217" t="s">
        <v>232</v>
      </c>
      <c r="K40" s="217" t="s">
        <v>234</v>
      </c>
      <c r="L40" s="217" t="s">
        <v>236</v>
      </c>
      <c r="M40" s="220"/>
      <c r="N40" s="217" t="s">
        <v>230</v>
      </c>
      <c r="O40" s="217" t="s">
        <v>232</v>
      </c>
      <c r="P40" s="217" t="s">
        <v>234</v>
      </c>
      <c r="Q40" s="217" t="s">
        <v>236</v>
      </c>
      <c r="R40" s="220"/>
      <c r="S40" s="217" t="s">
        <v>230</v>
      </c>
      <c r="T40" s="217" t="s">
        <v>232</v>
      </c>
      <c r="U40" s="217" t="s">
        <v>234</v>
      </c>
      <c r="V40" s="217" t="s">
        <v>236</v>
      </c>
      <c r="W40" s="220"/>
      <c r="X40" s="217" t="s">
        <v>230</v>
      </c>
      <c r="Y40" s="217" t="s">
        <v>232</v>
      </c>
      <c r="Z40" s="217" t="s">
        <v>234</v>
      </c>
      <c r="AA40" s="217" t="s">
        <v>236</v>
      </c>
      <c r="AB40" s="220"/>
      <c r="AC40" s="217" t="s">
        <v>230</v>
      </c>
      <c r="AD40" s="217" t="s">
        <v>232</v>
      </c>
      <c r="AE40" s="217" t="s">
        <v>234</v>
      </c>
      <c r="AF40" s="217" t="s">
        <v>236</v>
      </c>
      <c r="AG40" s="220"/>
      <c r="AH40" s="217" t="s">
        <v>230</v>
      </c>
      <c r="AI40" s="217" t="s">
        <v>232</v>
      </c>
      <c r="AJ40" s="217" t="s">
        <v>234</v>
      </c>
      <c r="AK40" s="217" t="s">
        <v>236</v>
      </c>
      <c r="AL40" s="220"/>
      <c r="AM40" s="217" t="s">
        <v>230</v>
      </c>
      <c r="AN40" s="217" t="s">
        <v>232</v>
      </c>
      <c r="AO40" s="217" t="s">
        <v>234</v>
      </c>
      <c r="AP40" s="217" t="s">
        <v>236</v>
      </c>
      <c r="AQ40" s="220"/>
      <c r="AR40" s="217" t="s">
        <v>230</v>
      </c>
      <c r="AS40" s="217" t="s">
        <v>232</v>
      </c>
      <c r="AT40" s="217" t="s">
        <v>234</v>
      </c>
      <c r="AU40" s="217" t="s">
        <v>236</v>
      </c>
      <c r="AV40" s="220"/>
      <c r="AW40" s="217" t="s">
        <v>230</v>
      </c>
      <c r="AX40" s="217" t="s">
        <v>232</v>
      </c>
      <c r="AY40" s="217" t="s">
        <v>234</v>
      </c>
      <c r="AZ40" s="217" t="s">
        <v>236</v>
      </c>
      <c r="BA40" s="220"/>
      <c r="BD40" s="272"/>
      <c r="BE40" s="272"/>
      <c r="BF40" s="272"/>
      <c r="BG40" s="272"/>
      <c r="BH40" s="272"/>
      <c r="BI40" s="272"/>
      <c r="BJ40" s="272"/>
    </row>
    <row r="41" spans="1:62" ht="25.5" customHeight="1" thickTop="1" x14ac:dyDescent="0.2">
      <c r="A41" s="230" t="str">
        <f>IF(B40&lt;&gt;"",IF(E41=TRUE,1,0)+IF(J41=TRUE,1,0)+IF(O41=TRUE,1,0)+IF(T41=TRUE,1,0)+IF(Y41=TRUE,1,0)+IF(AD41=TRUE,1,0)+IF(AI41=TRUE,1,0)+IF(AN41=TRUE,1,0)+IF(AS41=TRUE,1,0)+IF(AX41=TRUE,1,0),"")</f>
        <v/>
      </c>
      <c r="B41" s="271"/>
      <c r="C41" s="271"/>
      <c r="D41" s="221" t="b">
        <v>0</v>
      </c>
      <c r="E41" s="221" t="b">
        <v>0</v>
      </c>
      <c r="F41" s="221" t="b">
        <v>0</v>
      </c>
      <c r="G41" s="221" t="b">
        <v>0</v>
      </c>
      <c r="H41" s="220"/>
      <c r="I41" s="221" t="b">
        <v>0</v>
      </c>
      <c r="J41" s="221" t="b">
        <v>0</v>
      </c>
      <c r="K41" s="221" t="b">
        <v>0</v>
      </c>
      <c r="L41" s="221" t="b">
        <v>0</v>
      </c>
      <c r="M41" s="220"/>
      <c r="N41" s="221" t="b">
        <v>0</v>
      </c>
      <c r="O41" s="221" t="b">
        <v>0</v>
      </c>
      <c r="P41" s="221" t="b">
        <v>0</v>
      </c>
      <c r="Q41" s="221" t="b">
        <v>0</v>
      </c>
      <c r="R41" s="220"/>
      <c r="S41" s="221" t="b">
        <v>0</v>
      </c>
      <c r="T41" s="221" t="b">
        <v>0</v>
      </c>
      <c r="U41" s="221" t="b">
        <v>0</v>
      </c>
      <c r="V41" s="221" t="b">
        <v>0</v>
      </c>
      <c r="W41" s="220"/>
      <c r="X41" s="221" t="b">
        <v>0</v>
      </c>
      <c r="Y41" s="221" t="b">
        <v>0</v>
      </c>
      <c r="Z41" s="221" t="b">
        <v>0</v>
      </c>
      <c r="AA41" s="221" t="b">
        <v>0</v>
      </c>
      <c r="AB41" s="220"/>
      <c r="AC41" s="221" t="b">
        <v>0</v>
      </c>
      <c r="AD41" s="221" t="b">
        <v>0</v>
      </c>
      <c r="AE41" s="221" t="b">
        <v>0</v>
      </c>
      <c r="AF41" s="221" t="b">
        <v>0</v>
      </c>
      <c r="AG41" s="220"/>
      <c r="AH41" s="221" t="b">
        <v>0</v>
      </c>
      <c r="AI41" s="221" t="b">
        <v>0</v>
      </c>
      <c r="AJ41" s="221" t="b">
        <v>0</v>
      </c>
      <c r="AK41" s="221" t="b">
        <v>0</v>
      </c>
      <c r="AL41" s="220"/>
      <c r="AM41" s="221" t="b">
        <v>0</v>
      </c>
      <c r="AN41" s="221" t="b">
        <v>0</v>
      </c>
      <c r="AO41" s="221" t="b">
        <v>0</v>
      </c>
      <c r="AP41" s="221" t="b">
        <v>0</v>
      </c>
      <c r="AQ41" s="220"/>
      <c r="AR41" s="221" t="b">
        <v>0</v>
      </c>
      <c r="AS41" s="221" t="b">
        <v>0</v>
      </c>
      <c r="AT41" s="221" t="b">
        <v>0</v>
      </c>
      <c r="AU41" s="221" t="b">
        <v>0</v>
      </c>
      <c r="AV41" s="220"/>
      <c r="AW41" s="221" t="b">
        <v>0</v>
      </c>
      <c r="AX41" s="221" t="b">
        <v>0</v>
      </c>
      <c r="AY41" s="221" t="b">
        <v>0</v>
      </c>
      <c r="AZ41" s="221" t="b">
        <v>0</v>
      </c>
      <c r="BA41" s="220"/>
      <c r="BD41" s="272"/>
      <c r="BE41" s="272"/>
      <c r="BF41" s="272"/>
      <c r="BG41" s="272"/>
      <c r="BH41" s="272"/>
      <c r="BI41" s="272"/>
      <c r="BJ41" s="272"/>
    </row>
    <row r="42" spans="1:62" ht="25.5" customHeight="1" thickBot="1" x14ac:dyDescent="0.25">
      <c r="A42" s="230" t="str">
        <f>IF(B42&lt;&gt;"",IF(D43=TRUE,1,0)+IF(I43=TRUE,1,0)+IF(N43=TRUE,1,0)+IF(S43=TRUE,1,0)+IF(X43=TRUE,1,0)+IF(AC43=TRUE,1,0)+IF(AH43=TRUE,1,0)+IF(AM43=TRUE,1,0)+IF(AR43=TRUE,1,0)+IF(AW43=TRUE,1,0),"")</f>
        <v/>
      </c>
      <c r="B42" s="271"/>
      <c r="C42" s="271"/>
      <c r="D42" s="217" t="s">
        <v>230</v>
      </c>
      <c r="E42" s="217" t="s">
        <v>232</v>
      </c>
      <c r="F42" s="217" t="s">
        <v>234</v>
      </c>
      <c r="G42" s="217" t="s">
        <v>236</v>
      </c>
      <c r="H42" s="220"/>
      <c r="I42" s="217" t="s">
        <v>230</v>
      </c>
      <c r="J42" s="217" t="s">
        <v>232</v>
      </c>
      <c r="K42" s="217" t="s">
        <v>234</v>
      </c>
      <c r="L42" s="217" t="s">
        <v>236</v>
      </c>
      <c r="M42" s="220"/>
      <c r="N42" s="217" t="s">
        <v>230</v>
      </c>
      <c r="O42" s="217" t="s">
        <v>232</v>
      </c>
      <c r="P42" s="217" t="s">
        <v>234</v>
      </c>
      <c r="Q42" s="217" t="s">
        <v>236</v>
      </c>
      <c r="R42" s="220"/>
      <c r="S42" s="217" t="s">
        <v>230</v>
      </c>
      <c r="T42" s="217" t="s">
        <v>232</v>
      </c>
      <c r="U42" s="217" t="s">
        <v>234</v>
      </c>
      <c r="V42" s="217" t="s">
        <v>236</v>
      </c>
      <c r="W42" s="220"/>
      <c r="X42" s="217" t="s">
        <v>230</v>
      </c>
      <c r="Y42" s="217" t="s">
        <v>232</v>
      </c>
      <c r="Z42" s="217" t="s">
        <v>234</v>
      </c>
      <c r="AA42" s="217" t="s">
        <v>236</v>
      </c>
      <c r="AB42" s="220"/>
      <c r="AC42" s="217" t="s">
        <v>230</v>
      </c>
      <c r="AD42" s="217" t="s">
        <v>232</v>
      </c>
      <c r="AE42" s="217" t="s">
        <v>234</v>
      </c>
      <c r="AF42" s="217" t="s">
        <v>236</v>
      </c>
      <c r="AG42" s="220"/>
      <c r="AH42" s="217" t="s">
        <v>230</v>
      </c>
      <c r="AI42" s="217" t="s">
        <v>232</v>
      </c>
      <c r="AJ42" s="217" t="s">
        <v>234</v>
      </c>
      <c r="AK42" s="217" t="s">
        <v>236</v>
      </c>
      <c r="AL42" s="220"/>
      <c r="AM42" s="217" t="s">
        <v>230</v>
      </c>
      <c r="AN42" s="217" t="s">
        <v>232</v>
      </c>
      <c r="AO42" s="217" t="s">
        <v>234</v>
      </c>
      <c r="AP42" s="217" t="s">
        <v>236</v>
      </c>
      <c r="AQ42" s="220"/>
      <c r="AR42" s="217" t="s">
        <v>230</v>
      </c>
      <c r="AS42" s="217" t="s">
        <v>232</v>
      </c>
      <c r="AT42" s="217" t="s">
        <v>234</v>
      </c>
      <c r="AU42" s="217" t="s">
        <v>236</v>
      </c>
      <c r="AV42" s="220"/>
      <c r="AW42" s="217" t="s">
        <v>230</v>
      </c>
      <c r="AX42" s="217" t="s">
        <v>232</v>
      </c>
      <c r="AY42" s="217" t="s">
        <v>234</v>
      </c>
      <c r="AZ42" s="217" t="s">
        <v>236</v>
      </c>
      <c r="BA42" s="220"/>
      <c r="BD42" s="272"/>
      <c r="BE42" s="272"/>
      <c r="BF42" s="272"/>
      <c r="BG42" s="272"/>
      <c r="BH42" s="272"/>
      <c r="BI42" s="272"/>
      <c r="BJ42" s="272"/>
    </row>
    <row r="43" spans="1:62" ht="25.5" customHeight="1" thickTop="1" x14ac:dyDescent="0.2">
      <c r="A43" s="230" t="str">
        <f>IF(B42&lt;&gt;"",IF(E43=TRUE,1,0)+IF(J43=TRUE,1,0)+IF(O43=TRUE,1,0)+IF(T43=TRUE,1,0)+IF(Y43=TRUE,1,0)+IF(AD43=TRUE,1,0)+IF(AI43=TRUE,1,0)+IF(AN43=TRUE,1,0)+IF(AS43=TRUE,1,0)+IF(AX43=TRUE,1,0),"")</f>
        <v/>
      </c>
      <c r="B43" s="271"/>
      <c r="C43" s="271"/>
      <c r="D43" s="221" t="b">
        <v>0</v>
      </c>
      <c r="E43" s="221" t="b">
        <v>0</v>
      </c>
      <c r="F43" s="221" t="b">
        <v>0</v>
      </c>
      <c r="G43" s="221" t="b">
        <v>0</v>
      </c>
      <c r="H43" s="220"/>
      <c r="I43" s="221" t="b">
        <v>0</v>
      </c>
      <c r="J43" s="221" t="b">
        <v>0</v>
      </c>
      <c r="K43" s="221" t="b">
        <v>0</v>
      </c>
      <c r="L43" s="221" t="b">
        <v>0</v>
      </c>
      <c r="M43" s="220"/>
      <c r="N43" s="221" t="b">
        <v>0</v>
      </c>
      <c r="O43" s="221" t="b">
        <v>0</v>
      </c>
      <c r="P43" s="221" t="b">
        <v>0</v>
      </c>
      <c r="Q43" s="221" t="b">
        <v>0</v>
      </c>
      <c r="R43" s="220"/>
      <c r="S43" s="221" t="b">
        <v>0</v>
      </c>
      <c r="T43" s="221" t="b">
        <v>0</v>
      </c>
      <c r="U43" s="221" t="b">
        <v>0</v>
      </c>
      <c r="V43" s="221" t="b">
        <v>0</v>
      </c>
      <c r="W43" s="220"/>
      <c r="X43" s="221" t="b">
        <v>0</v>
      </c>
      <c r="Y43" s="221" t="b">
        <v>0</v>
      </c>
      <c r="Z43" s="221" t="b">
        <v>0</v>
      </c>
      <c r="AA43" s="221" t="b">
        <v>0</v>
      </c>
      <c r="AB43" s="220"/>
      <c r="AC43" s="221" t="b">
        <v>0</v>
      </c>
      <c r="AD43" s="221" t="b">
        <v>0</v>
      </c>
      <c r="AE43" s="221" t="b">
        <v>0</v>
      </c>
      <c r="AF43" s="221" t="b">
        <v>0</v>
      </c>
      <c r="AG43" s="220"/>
      <c r="AH43" s="221" t="b">
        <v>0</v>
      </c>
      <c r="AI43" s="221" t="b">
        <v>0</v>
      </c>
      <c r="AJ43" s="221" t="b">
        <v>0</v>
      </c>
      <c r="AK43" s="221" t="b">
        <v>0</v>
      </c>
      <c r="AL43" s="220"/>
      <c r="AM43" s="221" t="b">
        <v>0</v>
      </c>
      <c r="AN43" s="221" t="b">
        <v>0</v>
      </c>
      <c r="AO43" s="221" t="b">
        <v>0</v>
      </c>
      <c r="AP43" s="221" t="b">
        <v>0</v>
      </c>
      <c r="AQ43" s="220"/>
      <c r="AR43" s="221" t="b">
        <v>0</v>
      </c>
      <c r="AS43" s="221" t="b">
        <v>0</v>
      </c>
      <c r="AT43" s="221" t="b">
        <v>0</v>
      </c>
      <c r="AU43" s="221" t="b">
        <v>0</v>
      </c>
      <c r="AV43" s="220"/>
      <c r="AW43" s="221" t="b">
        <v>0</v>
      </c>
      <c r="AX43" s="221" t="b">
        <v>0</v>
      </c>
      <c r="AY43" s="221" t="b">
        <v>0</v>
      </c>
      <c r="AZ43" s="221" t="b">
        <v>0</v>
      </c>
      <c r="BA43" s="220"/>
      <c r="BD43" s="272"/>
      <c r="BE43" s="272"/>
      <c r="BF43" s="272"/>
      <c r="BG43" s="272"/>
      <c r="BH43" s="272"/>
      <c r="BI43" s="272"/>
      <c r="BJ43" s="272"/>
    </row>
    <row r="44" spans="1:62" ht="25.5" customHeight="1" thickBot="1" x14ac:dyDescent="0.25">
      <c r="A44" s="230" t="str">
        <f>IF(B44&lt;&gt;"",IF(D45=TRUE,1,0)+IF(I45=TRUE,1,0)+IF(N45=TRUE,1,0)+IF(S45=TRUE,1,0)+IF(X45=TRUE,1,0)+IF(AC45=TRUE,1,0)+IF(AH45=TRUE,1,0)+IF(AM45=TRUE,1,0)+IF(AR45=TRUE,1,0)+IF(AW45=TRUE,1,0),"")</f>
        <v/>
      </c>
      <c r="B44" s="271"/>
      <c r="C44" s="271"/>
      <c r="D44" s="217" t="s">
        <v>230</v>
      </c>
      <c r="E44" s="217" t="s">
        <v>232</v>
      </c>
      <c r="F44" s="217" t="s">
        <v>234</v>
      </c>
      <c r="G44" s="217" t="s">
        <v>236</v>
      </c>
      <c r="H44" s="220"/>
      <c r="I44" s="217" t="s">
        <v>230</v>
      </c>
      <c r="J44" s="217" t="s">
        <v>232</v>
      </c>
      <c r="K44" s="217" t="s">
        <v>234</v>
      </c>
      <c r="L44" s="217" t="s">
        <v>236</v>
      </c>
      <c r="M44" s="220"/>
      <c r="N44" s="217" t="s">
        <v>230</v>
      </c>
      <c r="O44" s="217" t="s">
        <v>232</v>
      </c>
      <c r="P44" s="217" t="s">
        <v>234</v>
      </c>
      <c r="Q44" s="217" t="s">
        <v>236</v>
      </c>
      <c r="R44" s="220"/>
      <c r="S44" s="217" t="s">
        <v>230</v>
      </c>
      <c r="T44" s="217" t="s">
        <v>232</v>
      </c>
      <c r="U44" s="217" t="s">
        <v>234</v>
      </c>
      <c r="V44" s="217" t="s">
        <v>236</v>
      </c>
      <c r="W44" s="220"/>
      <c r="X44" s="217" t="s">
        <v>230</v>
      </c>
      <c r="Y44" s="217" t="s">
        <v>232</v>
      </c>
      <c r="Z44" s="217" t="s">
        <v>234</v>
      </c>
      <c r="AA44" s="217" t="s">
        <v>236</v>
      </c>
      <c r="AB44" s="220"/>
      <c r="AC44" s="217" t="s">
        <v>230</v>
      </c>
      <c r="AD44" s="217" t="s">
        <v>232</v>
      </c>
      <c r="AE44" s="217" t="s">
        <v>234</v>
      </c>
      <c r="AF44" s="217" t="s">
        <v>236</v>
      </c>
      <c r="AG44" s="220"/>
      <c r="AH44" s="217" t="s">
        <v>230</v>
      </c>
      <c r="AI44" s="217" t="s">
        <v>232</v>
      </c>
      <c r="AJ44" s="217" t="s">
        <v>234</v>
      </c>
      <c r="AK44" s="217" t="s">
        <v>236</v>
      </c>
      <c r="AL44" s="220"/>
      <c r="AM44" s="217" t="s">
        <v>230</v>
      </c>
      <c r="AN44" s="217" t="s">
        <v>232</v>
      </c>
      <c r="AO44" s="217" t="s">
        <v>234</v>
      </c>
      <c r="AP44" s="217" t="s">
        <v>236</v>
      </c>
      <c r="AQ44" s="220"/>
      <c r="AR44" s="217" t="s">
        <v>230</v>
      </c>
      <c r="AS44" s="217" t="s">
        <v>232</v>
      </c>
      <c r="AT44" s="217" t="s">
        <v>234</v>
      </c>
      <c r="AU44" s="217" t="s">
        <v>236</v>
      </c>
      <c r="AV44" s="220"/>
      <c r="AW44" s="217" t="s">
        <v>230</v>
      </c>
      <c r="AX44" s="217" t="s">
        <v>232</v>
      </c>
      <c r="AY44" s="217" t="s">
        <v>234</v>
      </c>
      <c r="AZ44" s="217" t="s">
        <v>236</v>
      </c>
      <c r="BA44" s="220"/>
      <c r="BD44" s="272"/>
      <c r="BE44" s="272"/>
      <c r="BF44" s="272"/>
      <c r="BG44" s="272"/>
      <c r="BH44" s="272"/>
      <c r="BI44" s="272"/>
      <c r="BJ44" s="272"/>
    </row>
    <row r="45" spans="1:62" ht="25.5" customHeight="1" thickTop="1" x14ac:dyDescent="0.2">
      <c r="A45" s="230" t="str">
        <f>IF(B44&lt;&gt;"",IF(E45=TRUE,1,0)+IF(J45=TRUE,1,0)+IF(O45=TRUE,1,0)+IF(T45=TRUE,1,0)+IF(Y45=TRUE,1,0)+IF(AD45=TRUE,1,0)+IF(AI45=TRUE,1,0)+IF(AN45=TRUE,1,0)+IF(AS45=TRUE,1,0)+IF(AX45=TRUE,1,0),"")</f>
        <v/>
      </c>
      <c r="B45" s="271"/>
      <c r="C45" s="271"/>
      <c r="D45" s="221" t="b">
        <v>0</v>
      </c>
      <c r="E45" s="221" t="b">
        <v>0</v>
      </c>
      <c r="F45" s="221" t="b">
        <v>0</v>
      </c>
      <c r="G45" s="221" t="b">
        <v>0</v>
      </c>
      <c r="H45" s="220"/>
      <c r="I45" s="221" t="b">
        <v>0</v>
      </c>
      <c r="J45" s="221" t="b">
        <v>0</v>
      </c>
      <c r="K45" s="221" t="b">
        <v>0</v>
      </c>
      <c r="L45" s="221" t="b">
        <v>0</v>
      </c>
      <c r="M45" s="220"/>
      <c r="N45" s="221" t="b">
        <v>0</v>
      </c>
      <c r="O45" s="221" t="b">
        <v>0</v>
      </c>
      <c r="P45" s="221" t="b">
        <v>0</v>
      </c>
      <c r="Q45" s="221" t="b">
        <v>0</v>
      </c>
      <c r="R45" s="220"/>
      <c r="S45" s="221" t="b">
        <v>0</v>
      </c>
      <c r="T45" s="221" t="b">
        <v>0</v>
      </c>
      <c r="U45" s="221" t="b">
        <v>0</v>
      </c>
      <c r="V45" s="221" t="b">
        <v>0</v>
      </c>
      <c r="W45" s="220"/>
      <c r="X45" s="221" t="b">
        <v>0</v>
      </c>
      <c r="Y45" s="221" t="b">
        <v>0</v>
      </c>
      <c r="Z45" s="221" t="b">
        <v>0</v>
      </c>
      <c r="AA45" s="221" t="b">
        <v>0</v>
      </c>
      <c r="AB45" s="220"/>
      <c r="AC45" s="221" t="b">
        <v>0</v>
      </c>
      <c r="AD45" s="221" t="b">
        <v>0</v>
      </c>
      <c r="AE45" s="221" t="b">
        <v>0</v>
      </c>
      <c r="AF45" s="221" t="b">
        <v>0</v>
      </c>
      <c r="AG45" s="220"/>
      <c r="AH45" s="221" t="b">
        <v>0</v>
      </c>
      <c r="AI45" s="221" t="b">
        <v>0</v>
      </c>
      <c r="AJ45" s="221" t="b">
        <v>0</v>
      </c>
      <c r="AK45" s="221" t="b">
        <v>0</v>
      </c>
      <c r="AL45" s="220"/>
      <c r="AM45" s="221" t="b">
        <v>0</v>
      </c>
      <c r="AN45" s="221" t="b">
        <v>0</v>
      </c>
      <c r="AO45" s="221" t="b">
        <v>0</v>
      </c>
      <c r="AP45" s="221" t="b">
        <v>0</v>
      </c>
      <c r="AQ45" s="220"/>
      <c r="AR45" s="221" t="b">
        <v>0</v>
      </c>
      <c r="AS45" s="221" t="b">
        <v>0</v>
      </c>
      <c r="AT45" s="221" t="b">
        <v>0</v>
      </c>
      <c r="AU45" s="221" t="b">
        <v>0</v>
      </c>
      <c r="AV45" s="220"/>
      <c r="AW45" s="221" t="b">
        <v>0</v>
      </c>
      <c r="AX45" s="221" t="b">
        <v>0</v>
      </c>
      <c r="AY45" s="221" t="b">
        <v>0</v>
      </c>
      <c r="AZ45" s="221" t="b">
        <v>0</v>
      </c>
      <c r="BA45" s="220"/>
      <c r="BD45" s="272"/>
      <c r="BE45" s="272"/>
      <c r="BF45" s="272"/>
      <c r="BG45" s="272"/>
      <c r="BH45" s="272"/>
      <c r="BI45" s="272"/>
      <c r="BJ45" s="272"/>
    </row>
    <row r="46" spans="1:62" ht="25.5" customHeight="1" thickBot="1" x14ac:dyDescent="0.25">
      <c r="A46" s="230" t="str">
        <f>IF(B46&lt;&gt;"",IF(D47=TRUE,1,0)+IF(I47=TRUE,1,0)+IF(N47=TRUE,1,0)+IF(S47=TRUE,1,0)+IF(X47=TRUE,1,0)+IF(AC47=TRUE,1,0)+IF(AH47=TRUE,1,0)+IF(AM47=TRUE,1,0)+IF(AR47=TRUE,1,0)+IF(AW47=TRUE,1,0),"")</f>
        <v/>
      </c>
      <c r="B46" s="271"/>
      <c r="C46" s="271"/>
      <c r="D46" s="217" t="s">
        <v>230</v>
      </c>
      <c r="E46" s="217" t="s">
        <v>232</v>
      </c>
      <c r="F46" s="217" t="s">
        <v>234</v>
      </c>
      <c r="G46" s="217" t="s">
        <v>236</v>
      </c>
      <c r="H46" s="220"/>
      <c r="I46" s="217" t="s">
        <v>230</v>
      </c>
      <c r="J46" s="217" t="s">
        <v>232</v>
      </c>
      <c r="K46" s="217" t="s">
        <v>234</v>
      </c>
      <c r="L46" s="217" t="s">
        <v>236</v>
      </c>
      <c r="M46" s="220"/>
      <c r="N46" s="217" t="s">
        <v>230</v>
      </c>
      <c r="O46" s="217" t="s">
        <v>232</v>
      </c>
      <c r="P46" s="217" t="s">
        <v>234</v>
      </c>
      <c r="Q46" s="217" t="s">
        <v>236</v>
      </c>
      <c r="R46" s="220"/>
      <c r="S46" s="217" t="s">
        <v>230</v>
      </c>
      <c r="T46" s="217" t="s">
        <v>232</v>
      </c>
      <c r="U46" s="217" t="s">
        <v>234</v>
      </c>
      <c r="V46" s="217" t="s">
        <v>236</v>
      </c>
      <c r="W46" s="220"/>
      <c r="X46" s="217" t="s">
        <v>230</v>
      </c>
      <c r="Y46" s="217" t="s">
        <v>232</v>
      </c>
      <c r="Z46" s="217" t="s">
        <v>234</v>
      </c>
      <c r="AA46" s="217" t="s">
        <v>236</v>
      </c>
      <c r="AB46" s="220"/>
      <c r="AC46" s="217" t="s">
        <v>230</v>
      </c>
      <c r="AD46" s="217" t="s">
        <v>232</v>
      </c>
      <c r="AE46" s="217" t="s">
        <v>234</v>
      </c>
      <c r="AF46" s="217" t="s">
        <v>236</v>
      </c>
      <c r="AG46" s="220"/>
      <c r="AH46" s="217" t="s">
        <v>230</v>
      </c>
      <c r="AI46" s="217" t="s">
        <v>232</v>
      </c>
      <c r="AJ46" s="217" t="s">
        <v>234</v>
      </c>
      <c r="AK46" s="217" t="s">
        <v>236</v>
      </c>
      <c r="AL46" s="220"/>
      <c r="AM46" s="217" t="s">
        <v>230</v>
      </c>
      <c r="AN46" s="217" t="s">
        <v>232</v>
      </c>
      <c r="AO46" s="217" t="s">
        <v>234</v>
      </c>
      <c r="AP46" s="217" t="s">
        <v>236</v>
      </c>
      <c r="AQ46" s="220"/>
      <c r="AR46" s="217" t="s">
        <v>230</v>
      </c>
      <c r="AS46" s="217" t="s">
        <v>232</v>
      </c>
      <c r="AT46" s="217" t="s">
        <v>234</v>
      </c>
      <c r="AU46" s="217" t="s">
        <v>236</v>
      </c>
      <c r="AV46" s="220"/>
      <c r="AW46" s="217" t="s">
        <v>230</v>
      </c>
      <c r="AX46" s="217" t="s">
        <v>232</v>
      </c>
      <c r="AY46" s="217" t="s">
        <v>234</v>
      </c>
      <c r="AZ46" s="217" t="s">
        <v>236</v>
      </c>
      <c r="BA46" s="220"/>
      <c r="BD46" s="272"/>
      <c r="BE46" s="272"/>
      <c r="BF46" s="272"/>
      <c r="BG46" s="272"/>
      <c r="BH46" s="272"/>
      <c r="BI46" s="272"/>
      <c r="BJ46" s="272"/>
    </row>
    <row r="47" spans="1:62" ht="25.5" customHeight="1" thickTop="1" x14ac:dyDescent="0.2">
      <c r="A47" s="230" t="str">
        <f>IF(B46&lt;&gt;"",IF(E47=TRUE,1,0)+IF(J47=TRUE,1,0)+IF(O47=TRUE,1,0)+IF(T47=TRUE,1,0)+IF(Y47=TRUE,1,0)+IF(AD47=TRUE,1,0)+IF(AI47=TRUE,1,0)+IF(AN47=TRUE,1,0)+IF(AS47=TRUE,1,0)+IF(AX47=TRUE,1,0),"")</f>
        <v/>
      </c>
      <c r="B47" s="271"/>
      <c r="C47" s="271"/>
      <c r="D47" s="221" t="b">
        <v>0</v>
      </c>
      <c r="E47" s="221" t="b">
        <v>0</v>
      </c>
      <c r="F47" s="221" t="b">
        <v>0</v>
      </c>
      <c r="G47" s="221" t="b">
        <v>0</v>
      </c>
      <c r="H47" s="220"/>
      <c r="I47" s="221" t="b">
        <v>0</v>
      </c>
      <c r="J47" s="221" t="b">
        <v>0</v>
      </c>
      <c r="K47" s="221" t="b">
        <v>0</v>
      </c>
      <c r="L47" s="221" t="b">
        <v>0</v>
      </c>
      <c r="M47" s="220"/>
      <c r="N47" s="221" t="b">
        <v>0</v>
      </c>
      <c r="O47" s="221" t="b">
        <v>0</v>
      </c>
      <c r="P47" s="221" t="b">
        <v>0</v>
      </c>
      <c r="Q47" s="221" t="b">
        <v>0</v>
      </c>
      <c r="R47" s="220"/>
      <c r="S47" s="221" t="b">
        <v>0</v>
      </c>
      <c r="T47" s="221" t="b">
        <v>0</v>
      </c>
      <c r="U47" s="221" t="b">
        <v>0</v>
      </c>
      <c r="V47" s="221" t="b">
        <v>0</v>
      </c>
      <c r="W47" s="220"/>
      <c r="X47" s="221" t="b">
        <v>0</v>
      </c>
      <c r="Y47" s="221" t="b">
        <v>0</v>
      </c>
      <c r="Z47" s="221" t="b">
        <v>0</v>
      </c>
      <c r="AA47" s="221" t="b">
        <v>0</v>
      </c>
      <c r="AB47" s="220"/>
      <c r="AC47" s="221" t="b">
        <v>0</v>
      </c>
      <c r="AD47" s="221" t="b">
        <v>0</v>
      </c>
      <c r="AE47" s="221" t="b">
        <v>0</v>
      </c>
      <c r="AF47" s="221" t="b">
        <v>0</v>
      </c>
      <c r="AG47" s="220"/>
      <c r="AH47" s="221" t="b">
        <v>0</v>
      </c>
      <c r="AI47" s="221" t="b">
        <v>0</v>
      </c>
      <c r="AJ47" s="221" t="b">
        <v>0</v>
      </c>
      <c r="AK47" s="221" t="b">
        <v>0</v>
      </c>
      <c r="AL47" s="220"/>
      <c r="AM47" s="221" t="b">
        <v>0</v>
      </c>
      <c r="AN47" s="221" t="b">
        <v>0</v>
      </c>
      <c r="AO47" s="221" t="b">
        <v>0</v>
      </c>
      <c r="AP47" s="221" t="b">
        <v>0</v>
      </c>
      <c r="AQ47" s="220"/>
      <c r="AR47" s="221" t="b">
        <v>0</v>
      </c>
      <c r="AS47" s="221" t="b">
        <v>0</v>
      </c>
      <c r="AT47" s="221" t="b">
        <v>0</v>
      </c>
      <c r="AU47" s="221" t="b">
        <v>0</v>
      </c>
      <c r="AV47" s="220"/>
      <c r="AW47" s="221" t="b">
        <v>0</v>
      </c>
      <c r="AX47" s="221" t="b">
        <v>0</v>
      </c>
      <c r="AY47" s="221" t="b">
        <v>0</v>
      </c>
      <c r="AZ47" s="221" t="b">
        <v>0</v>
      </c>
      <c r="BA47" s="220"/>
      <c r="BD47" s="272"/>
      <c r="BE47" s="272"/>
      <c r="BF47" s="272"/>
      <c r="BG47" s="272"/>
      <c r="BH47" s="272"/>
      <c r="BI47" s="272"/>
      <c r="BJ47" s="272"/>
    </row>
    <row r="48" spans="1:62" ht="25.5" customHeight="1" thickBot="1" x14ac:dyDescent="0.25">
      <c r="A48" s="230" t="str">
        <f>IF(B48&lt;&gt;"",IF(D49=TRUE,1,0)+IF(I49=TRUE,1,0)+IF(N49=TRUE,1,0)+IF(S49=TRUE,1,0)+IF(X49=TRUE,1,0)+IF(AC49=TRUE,1,0)+IF(AH49=TRUE,1,0)+IF(AM49=TRUE,1,0)+IF(AR49=TRUE,1,0)+IF(AW49=TRUE,1,0),"")</f>
        <v/>
      </c>
      <c r="B48" s="271"/>
      <c r="C48" s="271"/>
      <c r="D48" s="217" t="s">
        <v>230</v>
      </c>
      <c r="E48" s="217" t="s">
        <v>232</v>
      </c>
      <c r="F48" s="217" t="s">
        <v>234</v>
      </c>
      <c r="G48" s="217" t="s">
        <v>236</v>
      </c>
      <c r="H48" s="220"/>
      <c r="I48" s="217" t="s">
        <v>230</v>
      </c>
      <c r="J48" s="217" t="s">
        <v>232</v>
      </c>
      <c r="K48" s="217" t="s">
        <v>234</v>
      </c>
      <c r="L48" s="217" t="s">
        <v>236</v>
      </c>
      <c r="M48" s="220"/>
      <c r="N48" s="217" t="s">
        <v>230</v>
      </c>
      <c r="O48" s="217" t="s">
        <v>232</v>
      </c>
      <c r="P48" s="217" t="s">
        <v>234</v>
      </c>
      <c r="Q48" s="217" t="s">
        <v>236</v>
      </c>
      <c r="R48" s="220"/>
      <c r="S48" s="217" t="s">
        <v>230</v>
      </c>
      <c r="T48" s="217" t="s">
        <v>232</v>
      </c>
      <c r="U48" s="217" t="s">
        <v>234</v>
      </c>
      <c r="V48" s="217" t="s">
        <v>236</v>
      </c>
      <c r="W48" s="220"/>
      <c r="X48" s="217" t="s">
        <v>230</v>
      </c>
      <c r="Y48" s="217" t="s">
        <v>232</v>
      </c>
      <c r="Z48" s="217" t="s">
        <v>234</v>
      </c>
      <c r="AA48" s="217" t="s">
        <v>236</v>
      </c>
      <c r="AB48" s="220"/>
      <c r="AC48" s="217" t="s">
        <v>230</v>
      </c>
      <c r="AD48" s="217" t="s">
        <v>232</v>
      </c>
      <c r="AE48" s="217" t="s">
        <v>234</v>
      </c>
      <c r="AF48" s="217" t="s">
        <v>236</v>
      </c>
      <c r="AG48" s="220"/>
      <c r="AH48" s="217" t="s">
        <v>230</v>
      </c>
      <c r="AI48" s="217" t="s">
        <v>232</v>
      </c>
      <c r="AJ48" s="217" t="s">
        <v>234</v>
      </c>
      <c r="AK48" s="217" t="s">
        <v>236</v>
      </c>
      <c r="AL48" s="220"/>
      <c r="AM48" s="217" t="s">
        <v>230</v>
      </c>
      <c r="AN48" s="217" t="s">
        <v>232</v>
      </c>
      <c r="AO48" s="217" t="s">
        <v>234</v>
      </c>
      <c r="AP48" s="217" t="s">
        <v>236</v>
      </c>
      <c r="AQ48" s="220"/>
      <c r="AR48" s="217" t="s">
        <v>230</v>
      </c>
      <c r="AS48" s="217" t="s">
        <v>232</v>
      </c>
      <c r="AT48" s="217" t="s">
        <v>234</v>
      </c>
      <c r="AU48" s="217" t="s">
        <v>236</v>
      </c>
      <c r="AV48" s="220"/>
      <c r="AW48" s="217" t="s">
        <v>230</v>
      </c>
      <c r="AX48" s="217" t="s">
        <v>232</v>
      </c>
      <c r="AY48" s="217" t="s">
        <v>234</v>
      </c>
      <c r="AZ48" s="217" t="s">
        <v>236</v>
      </c>
      <c r="BA48" s="220"/>
      <c r="BD48" s="272"/>
      <c r="BE48" s="272"/>
      <c r="BF48" s="272"/>
      <c r="BG48" s="272"/>
      <c r="BH48" s="272"/>
      <c r="BI48" s="272"/>
      <c r="BJ48" s="272"/>
    </row>
    <row r="49" spans="1:62" ht="25.5" customHeight="1" thickTop="1" x14ac:dyDescent="0.2">
      <c r="A49" s="230" t="str">
        <f>IF(B48&lt;&gt;"",IF(E49=TRUE,1,0)+IF(J49=TRUE,1,0)+IF(O49=TRUE,1,0)+IF(T49=TRUE,1,0)+IF(Y49=TRUE,1,0)+IF(AD49=TRUE,1,0)+IF(AI49=TRUE,1,0)+IF(AN49=TRUE,1,0)+IF(AS49=TRUE,1,0)+IF(AX49=TRUE,1,0),"")</f>
        <v/>
      </c>
      <c r="B49" s="271"/>
      <c r="C49" s="271"/>
      <c r="D49" s="221" t="b">
        <v>0</v>
      </c>
      <c r="E49" s="221" t="b">
        <v>0</v>
      </c>
      <c r="F49" s="221" t="b">
        <v>0</v>
      </c>
      <c r="G49" s="221" t="b">
        <v>0</v>
      </c>
      <c r="H49" s="220"/>
      <c r="I49" s="221" t="b">
        <v>0</v>
      </c>
      <c r="J49" s="221" t="b">
        <v>0</v>
      </c>
      <c r="K49" s="221" t="b">
        <v>0</v>
      </c>
      <c r="L49" s="221" t="b">
        <v>0</v>
      </c>
      <c r="M49" s="220"/>
      <c r="N49" s="221" t="b">
        <v>0</v>
      </c>
      <c r="O49" s="221" t="b">
        <v>0</v>
      </c>
      <c r="P49" s="221" t="b">
        <v>0</v>
      </c>
      <c r="Q49" s="221" t="b">
        <v>0</v>
      </c>
      <c r="R49" s="220"/>
      <c r="S49" s="221" t="b">
        <v>0</v>
      </c>
      <c r="T49" s="221" t="b">
        <v>0</v>
      </c>
      <c r="U49" s="221" t="b">
        <v>0</v>
      </c>
      <c r="V49" s="221" t="b">
        <v>0</v>
      </c>
      <c r="W49" s="220"/>
      <c r="X49" s="221" t="b">
        <v>0</v>
      </c>
      <c r="Y49" s="221" t="b">
        <v>0</v>
      </c>
      <c r="Z49" s="221" t="b">
        <v>0</v>
      </c>
      <c r="AA49" s="221" t="b">
        <v>0</v>
      </c>
      <c r="AB49" s="220"/>
      <c r="AC49" s="221" t="b">
        <v>0</v>
      </c>
      <c r="AD49" s="221" t="b">
        <v>0</v>
      </c>
      <c r="AE49" s="221" t="b">
        <v>0</v>
      </c>
      <c r="AF49" s="221" t="b">
        <v>0</v>
      </c>
      <c r="AG49" s="220"/>
      <c r="AH49" s="221" t="b">
        <v>0</v>
      </c>
      <c r="AI49" s="221" t="b">
        <v>0</v>
      </c>
      <c r="AJ49" s="221" t="b">
        <v>0</v>
      </c>
      <c r="AK49" s="221" t="b">
        <v>0</v>
      </c>
      <c r="AL49" s="220"/>
      <c r="AM49" s="221" t="b">
        <v>0</v>
      </c>
      <c r="AN49" s="221" t="b">
        <v>0</v>
      </c>
      <c r="AO49" s="221" t="b">
        <v>0</v>
      </c>
      <c r="AP49" s="221" t="b">
        <v>0</v>
      </c>
      <c r="AQ49" s="220"/>
      <c r="AR49" s="221" t="b">
        <v>0</v>
      </c>
      <c r="AS49" s="221" t="b">
        <v>0</v>
      </c>
      <c r="AT49" s="221" t="b">
        <v>0</v>
      </c>
      <c r="AU49" s="221" t="b">
        <v>0</v>
      </c>
      <c r="AV49" s="220"/>
      <c r="AW49" s="221" t="b">
        <v>0</v>
      </c>
      <c r="AX49" s="221" t="b">
        <v>0</v>
      </c>
      <c r="AY49" s="221" t="b">
        <v>0</v>
      </c>
      <c r="AZ49" s="221" t="b">
        <v>0</v>
      </c>
      <c r="BA49" s="220"/>
      <c r="BD49" s="272"/>
      <c r="BE49" s="272"/>
      <c r="BF49" s="272"/>
      <c r="BG49" s="272"/>
      <c r="BH49" s="272"/>
      <c r="BI49" s="272"/>
      <c r="BJ49" s="272"/>
    </row>
    <row r="50" spans="1:62" ht="25.5" customHeight="1" thickBot="1" x14ac:dyDescent="0.25">
      <c r="A50" s="230" t="str">
        <f>IF(B50&lt;&gt;"",IF(D51=TRUE,1,0)+IF(I51=TRUE,1,0)+IF(N51=TRUE,1,0)+IF(S51=TRUE,1,0)+IF(X51=TRUE,1,0)+IF(AC51=TRUE,1,0)+IF(AH51=TRUE,1,0)+IF(AM51=TRUE,1,0)+IF(AR51=TRUE,1,0)+IF(AW51=TRUE,1,0),"")</f>
        <v/>
      </c>
      <c r="B50" s="271"/>
      <c r="C50" s="271"/>
      <c r="D50" s="217" t="s">
        <v>230</v>
      </c>
      <c r="E50" s="217" t="s">
        <v>232</v>
      </c>
      <c r="F50" s="217" t="s">
        <v>234</v>
      </c>
      <c r="G50" s="217" t="s">
        <v>236</v>
      </c>
      <c r="H50" s="220"/>
      <c r="I50" s="217" t="s">
        <v>230</v>
      </c>
      <c r="J50" s="217" t="s">
        <v>232</v>
      </c>
      <c r="K50" s="217" t="s">
        <v>234</v>
      </c>
      <c r="L50" s="217" t="s">
        <v>236</v>
      </c>
      <c r="M50" s="220"/>
      <c r="N50" s="217" t="s">
        <v>230</v>
      </c>
      <c r="O50" s="217" t="s">
        <v>232</v>
      </c>
      <c r="P50" s="217" t="s">
        <v>234</v>
      </c>
      <c r="Q50" s="217" t="s">
        <v>236</v>
      </c>
      <c r="R50" s="220"/>
      <c r="S50" s="217" t="s">
        <v>230</v>
      </c>
      <c r="T50" s="217" t="s">
        <v>232</v>
      </c>
      <c r="U50" s="217" t="s">
        <v>234</v>
      </c>
      <c r="V50" s="217" t="s">
        <v>236</v>
      </c>
      <c r="W50" s="220"/>
      <c r="X50" s="217" t="s">
        <v>230</v>
      </c>
      <c r="Y50" s="217" t="s">
        <v>232</v>
      </c>
      <c r="Z50" s="217" t="s">
        <v>234</v>
      </c>
      <c r="AA50" s="217" t="s">
        <v>236</v>
      </c>
      <c r="AB50" s="220"/>
      <c r="AC50" s="217" t="s">
        <v>230</v>
      </c>
      <c r="AD50" s="217" t="s">
        <v>232</v>
      </c>
      <c r="AE50" s="217" t="s">
        <v>234</v>
      </c>
      <c r="AF50" s="217" t="s">
        <v>236</v>
      </c>
      <c r="AG50" s="220"/>
      <c r="AH50" s="217" t="s">
        <v>230</v>
      </c>
      <c r="AI50" s="217" t="s">
        <v>232</v>
      </c>
      <c r="AJ50" s="217" t="s">
        <v>234</v>
      </c>
      <c r="AK50" s="217" t="s">
        <v>236</v>
      </c>
      <c r="AL50" s="220"/>
      <c r="AM50" s="217" t="s">
        <v>230</v>
      </c>
      <c r="AN50" s="217" t="s">
        <v>232</v>
      </c>
      <c r="AO50" s="217" t="s">
        <v>234</v>
      </c>
      <c r="AP50" s="217" t="s">
        <v>236</v>
      </c>
      <c r="AQ50" s="220"/>
      <c r="AR50" s="217" t="s">
        <v>230</v>
      </c>
      <c r="AS50" s="217" t="s">
        <v>232</v>
      </c>
      <c r="AT50" s="217" t="s">
        <v>234</v>
      </c>
      <c r="AU50" s="217" t="s">
        <v>236</v>
      </c>
      <c r="AV50" s="220"/>
      <c r="AW50" s="217" t="s">
        <v>230</v>
      </c>
      <c r="AX50" s="217" t="s">
        <v>232</v>
      </c>
      <c r="AY50" s="217" t="s">
        <v>234</v>
      </c>
      <c r="AZ50" s="217" t="s">
        <v>236</v>
      </c>
      <c r="BA50" s="220"/>
      <c r="BD50" s="272"/>
      <c r="BE50" s="272"/>
      <c r="BF50" s="272"/>
      <c r="BG50" s="272"/>
      <c r="BH50" s="272"/>
      <c r="BI50" s="272"/>
      <c r="BJ50" s="272"/>
    </row>
    <row r="51" spans="1:62" ht="25.5" customHeight="1" thickTop="1" x14ac:dyDescent="0.2">
      <c r="A51" s="230" t="str">
        <f>IF(B50&lt;&gt;"",IF(E51=TRUE,1,0)+IF(J51=TRUE,1,0)+IF(O51=TRUE,1,0)+IF(T51=TRUE,1,0)+IF(Y51=TRUE,1,0)+IF(AD51=TRUE,1,0)+IF(AI51=TRUE,1,0)+IF(AN51=TRUE,1,0)+IF(AS51=TRUE,1,0)+IF(AX51=TRUE,1,0),"")</f>
        <v/>
      </c>
      <c r="B51" s="271"/>
      <c r="C51" s="271"/>
      <c r="D51" s="221" t="b">
        <v>0</v>
      </c>
      <c r="E51" s="221" t="b">
        <v>0</v>
      </c>
      <c r="F51" s="221" t="b">
        <v>0</v>
      </c>
      <c r="G51" s="221" t="b">
        <v>0</v>
      </c>
      <c r="H51" s="220"/>
      <c r="I51" s="221" t="b">
        <v>0</v>
      </c>
      <c r="J51" s="221" t="b">
        <v>0</v>
      </c>
      <c r="K51" s="221" t="b">
        <v>0</v>
      </c>
      <c r="L51" s="221" t="b">
        <v>0</v>
      </c>
      <c r="M51" s="220"/>
      <c r="N51" s="221" t="b">
        <v>0</v>
      </c>
      <c r="O51" s="221" t="b">
        <v>0</v>
      </c>
      <c r="P51" s="221" t="b">
        <v>0</v>
      </c>
      <c r="Q51" s="221" t="b">
        <v>0</v>
      </c>
      <c r="R51" s="220"/>
      <c r="S51" s="221" t="b">
        <v>0</v>
      </c>
      <c r="T51" s="221" t="b">
        <v>0</v>
      </c>
      <c r="U51" s="221" t="b">
        <v>0</v>
      </c>
      <c r="V51" s="221" t="b">
        <v>0</v>
      </c>
      <c r="W51" s="220"/>
      <c r="X51" s="221" t="b">
        <v>0</v>
      </c>
      <c r="Y51" s="221" t="b">
        <v>0</v>
      </c>
      <c r="Z51" s="221" t="b">
        <v>0</v>
      </c>
      <c r="AA51" s="221" t="b">
        <v>0</v>
      </c>
      <c r="AB51" s="220"/>
      <c r="AC51" s="221" t="b">
        <v>0</v>
      </c>
      <c r="AD51" s="221" t="b">
        <v>0</v>
      </c>
      <c r="AE51" s="221" t="b">
        <v>0</v>
      </c>
      <c r="AF51" s="221" t="b">
        <v>0</v>
      </c>
      <c r="AG51" s="220"/>
      <c r="AH51" s="221" t="b">
        <v>0</v>
      </c>
      <c r="AI51" s="221" t="b">
        <v>0</v>
      </c>
      <c r="AJ51" s="221" t="b">
        <v>0</v>
      </c>
      <c r="AK51" s="221" t="b">
        <v>0</v>
      </c>
      <c r="AL51" s="220"/>
      <c r="AM51" s="221" t="b">
        <v>0</v>
      </c>
      <c r="AN51" s="221" t="b">
        <v>0</v>
      </c>
      <c r="AO51" s="221" t="b">
        <v>0</v>
      </c>
      <c r="AP51" s="221" t="b">
        <v>0</v>
      </c>
      <c r="AQ51" s="220"/>
      <c r="AR51" s="221" t="b">
        <v>0</v>
      </c>
      <c r="AS51" s="221" t="b">
        <v>0</v>
      </c>
      <c r="AT51" s="221" t="b">
        <v>0</v>
      </c>
      <c r="AU51" s="221" t="b">
        <v>0</v>
      </c>
      <c r="AV51" s="220"/>
      <c r="AW51" s="221" t="b">
        <v>0</v>
      </c>
      <c r="AX51" s="221" t="b">
        <v>0</v>
      </c>
      <c r="AY51" s="221" t="b">
        <v>0</v>
      </c>
      <c r="AZ51" s="221" t="b">
        <v>0</v>
      </c>
      <c r="BA51" s="220"/>
      <c r="BD51" s="272"/>
      <c r="BE51" s="272"/>
      <c r="BF51" s="272"/>
      <c r="BG51" s="272"/>
      <c r="BH51" s="272"/>
      <c r="BI51" s="272"/>
      <c r="BJ51" s="272"/>
    </row>
    <row r="52" spans="1:62" ht="25.5" customHeight="1" thickBot="1" x14ac:dyDescent="0.25">
      <c r="A52" s="230" t="str">
        <f>IF(B52&lt;&gt;"",IF(D53=TRUE,1,0)+IF(I53=TRUE,1,0)+IF(N53=TRUE,1,0)+IF(S53=TRUE,1,0)+IF(X53=TRUE,1,0)+IF(AC53=TRUE,1,0)+IF(AH53=TRUE,1,0)+IF(AM53=TRUE,1,0)+IF(AR53=TRUE,1,0)+IF(AW53=TRUE,1,0),"")</f>
        <v/>
      </c>
      <c r="B52" s="271"/>
      <c r="C52" s="271"/>
      <c r="D52" s="217" t="s">
        <v>230</v>
      </c>
      <c r="E52" s="217" t="s">
        <v>232</v>
      </c>
      <c r="F52" s="217" t="s">
        <v>234</v>
      </c>
      <c r="G52" s="217" t="s">
        <v>236</v>
      </c>
      <c r="H52" s="220"/>
      <c r="I52" s="217" t="s">
        <v>230</v>
      </c>
      <c r="J52" s="217" t="s">
        <v>232</v>
      </c>
      <c r="K52" s="217" t="s">
        <v>234</v>
      </c>
      <c r="L52" s="217" t="s">
        <v>236</v>
      </c>
      <c r="M52" s="220"/>
      <c r="N52" s="217" t="s">
        <v>230</v>
      </c>
      <c r="O52" s="217" t="s">
        <v>232</v>
      </c>
      <c r="P52" s="217" t="s">
        <v>234</v>
      </c>
      <c r="Q52" s="217" t="s">
        <v>236</v>
      </c>
      <c r="R52" s="220"/>
      <c r="S52" s="217" t="s">
        <v>230</v>
      </c>
      <c r="T52" s="217" t="s">
        <v>232</v>
      </c>
      <c r="U52" s="217" t="s">
        <v>234</v>
      </c>
      <c r="V52" s="217" t="s">
        <v>236</v>
      </c>
      <c r="W52" s="220"/>
      <c r="X52" s="217" t="s">
        <v>230</v>
      </c>
      <c r="Y52" s="217" t="s">
        <v>232</v>
      </c>
      <c r="Z52" s="217" t="s">
        <v>234</v>
      </c>
      <c r="AA52" s="217" t="s">
        <v>236</v>
      </c>
      <c r="AB52" s="220"/>
      <c r="AC52" s="217" t="s">
        <v>230</v>
      </c>
      <c r="AD52" s="217" t="s">
        <v>232</v>
      </c>
      <c r="AE52" s="217" t="s">
        <v>234</v>
      </c>
      <c r="AF52" s="217" t="s">
        <v>236</v>
      </c>
      <c r="AG52" s="220"/>
      <c r="AH52" s="217" t="s">
        <v>230</v>
      </c>
      <c r="AI52" s="217" t="s">
        <v>232</v>
      </c>
      <c r="AJ52" s="217" t="s">
        <v>234</v>
      </c>
      <c r="AK52" s="217" t="s">
        <v>236</v>
      </c>
      <c r="AL52" s="220"/>
      <c r="AM52" s="217" t="s">
        <v>230</v>
      </c>
      <c r="AN52" s="217" t="s">
        <v>232</v>
      </c>
      <c r="AO52" s="217" t="s">
        <v>234</v>
      </c>
      <c r="AP52" s="217" t="s">
        <v>236</v>
      </c>
      <c r="AQ52" s="220"/>
      <c r="AR52" s="217" t="s">
        <v>230</v>
      </c>
      <c r="AS52" s="217" t="s">
        <v>232</v>
      </c>
      <c r="AT52" s="217" t="s">
        <v>234</v>
      </c>
      <c r="AU52" s="217" t="s">
        <v>236</v>
      </c>
      <c r="AV52" s="220"/>
      <c r="AW52" s="217" t="s">
        <v>230</v>
      </c>
      <c r="AX52" s="217" t="s">
        <v>232</v>
      </c>
      <c r="AY52" s="217" t="s">
        <v>234</v>
      </c>
      <c r="AZ52" s="217" t="s">
        <v>236</v>
      </c>
      <c r="BA52" s="220"/>
      <c r="BD52" s="272"/>
      <c r="BE52" s="272"/>
      <c r="BF52" s="272"/>
      <c r="BG52" s="272"/>
      <c r="BH52" s="272"/>
      <c r="BI52" s="272"/>
      <c r="BJ52" s="272"/>
    </row>
    <row r="53" spans="1:62" ht="25.5" customHeight="1" thickTop="1" x14ac:dyDescent="0.2">
      <c r="A53" s="230" t="str">
        <f>IF(B52&lt;&gt;"",IF(E53=TRUE,1,0)+IF(J53=TRUE,1,0)+IF(O53=TRUE,1,0)+IF(T53=TRUE,1,0)+IF(Y53=TRUE,1,0)+IF(AD53=TRUE,1,0)+IF(AI53=TRUE,1,0)+IF(AN53=TRUE,1,0)+IF(AS53=TRUE,1,0)+IF(AX53=TRUE,1,0),"")</f>
        <v/>
      </c>
      <c r="B53" s="271"/>
      <c r="C53" s="271"/>
      <c r="D53" s="221" t="b">
        <v>0</v>
      </c>
      <c r="E53" s="221" t="b">
        <v>0</v>
      </c>
      <c r="F53" s="221" t="b">
        <v>0</v>
      </c>
      <c r="G53" s="221" t="b">
        <v>0</v>
      </c>
      <c r="H53" s="220"/>
      <c r="I53" s="221" t="b">
        <v>0</v>
      </c>
      <c r="J53" s="221" t="b">
        <v>0</v>
      </c>
      <c r="K53" s="221" t="b">
        <v>0</v>
      </c>
      <c r="L53" s="221" t="b">
        <v>0</v>
      </c>
      <c r="M53" s="220"/>
      <c r="N53" s="221" t="b">
        <v>0</v>
      </c>
      <c r="O53" s="221" t="b">
        <v>0</v>
      </c>
      <c r="P53" s="221" t="b">
        <v>0</v>
      </c>
      <c r="Q53" s="221" t="b">
        <v>0</v>
      </c>
      <c r="R53" s="220"/>
      <c r="S53" s="221" t="b">
        <v>0</v>
      </c>
      <c r="T53" s="221" t="b">
        <v>0</v>
      </c>
      <c r="U53" s="221" t="b">
        <v>0</v>
      </c>
      <c r="V53" s="221" t="b">
        <v>0</v>
      </c>
      <c r="W53" s="220"/>
      <c r="X53" s="221" t="b">
        <v>0</v>
      </c>
      <c r="Y53" s="221" t="b">
        <v>0</v>
      </c>
      <c r="Z53" s="221" t="b">
        <v>0</v>
      </c>
      <c r="AA53" s="221" t="b">
        <v>0</v>
      </c>
      <c r="AB53" s="220"/>
      <c r="AC53" s="221" t="b">
        <v>0</v>
      </c>
      <c r="AD53" s="221" t="b">
        <v>0</v>
      </c>
      <c r="AE53" s="221" t="b">
        <v>0</v>
      </c>
      <c r="AF53" s="221" t="b">
        <v>0</v>
      </c>
      <c r="AG53" s="220"/>
      <c r="AH53" s="221" t="b">
        <v>0</v>
      </c>
      <c r="AI53" s="221" t="b">
        <v>0</v>
      </c>
      <c r="AJ53" s="221" t="b">
        <v>0</v>
      </c>
      <c r="AK53" s="221" t="b">
        <v>0</v>
      </c>
      <c r="AL53" s="220"/>
      <c r="AM53" s="221" t="b">
        <v>0</v>
      </c>
      <c r="AN53" s="221" t="b">
        <v>0</v>
      </c>
      <c r="AO53" s="221" t="b">
        <v>0</v>
      </c>
      <c r="AP53" s="221" t="b">
        <v>0</v>
      </c>
      <c r="AQ53" s="220"/>
      <c r="AR53" s="221" t="b">
        <v>0</v>
      </c>
      <c r="AS53" s="221" t="b">
        <v>0</v>
      </c>
      <c r="AT53" s="221" t="b">
        <v>0</v>
      </c>
      <c r="AU53" s="221" t="b">
        <v>0</v>
      </c>
      <c r="AV53" s="220"/>
      <c r="AW53" s="221" t="b">
        <v>0</v>
      </c>
      <c r="AX53" s="221" t="b">
        <v>0</v>
      </c>
      <c r="AY53" s="221" t="b">
        <v>0</v>
      </c>
      <c r="AZ53" s="221" t="b">
        <v>0</v>
      </c>
      <c r="BA53" s="220"/>
      <c r="BD53" s="272"/>
      <c r="BE53" s="272"/>
      <c r="BF53" s="272"/>
      <c r="BG53" s="272"/>
      <c r="BH53" s="272"/>
      <c r="BI53" s="272"/>
      <c r="BJ53" s="272"/>
    </row>
    <row r="54" spans="1:62" ht="25.5" customHeight="1" thickBot="1" x14ac:dyDescent="0.25">
      <c r="A54" s="230" t="str">
        <f>IF(B54&lt;&gt;"",IF(D55=TRUE,1,0)+IF(I55=TRUE,1,0)+IF(N55=TRUE,1,0)+IF(S55=TRUE,1,0)+IF(X55=TRUE,1,0)+IF(AC55=TRUE,1,0)+IF(AH55=TRUE,1,0)+IF(AM55=TRUE,1,0)+IF(AR55=TRUE,1,0)+IF(AW55=TRUE,1,0),"")</f>
        <v/>
      </c>
      <c r="B54" s="271"/>
      <c r="C54" s="271"/>
      <c r="D54" s="217" t="s">
        <v>230</v>
      </c>
      <c r="E54" s="217" t="s">
        <v>232</v>
      </c>
      <c r="F54" s="217" t="s">
        <v>234</v>
      </c>
      <c r="G54" s="217" t="s">
        <v>236</v>
      </c>
      <c r="H54" s="220"/>
      <c r="I54" s="217" t="s">
        <v>230</v>
      </c>
      <c r="J54" s="217" t="s">
        <v>232</v>
      </c>
      <c r="K54" s="217" t="s">
        <v>234</v>
      </c>
      <c r="L54" s="217" t="s">
        <v>236</v>
      </c>
      <c r="M54" s="220"/>
      <c r="N54" s="217" t="s">
        <v>230</v>
      </c>
      <c r="O54" s="217" t="s">
        <v>232</v>
      </c>
      <c r="P54" s="217" t="s">
        <v>234</v>
      </c>
      <c r="Q54" s="217" t="s">
        <v>236</v>
      </c>
      <c r="R54" s="220"/>
      <c r="S54" s="217" t="s">
        <v>230</v>
      </c>
      <c r="T54" s="217" t="s">
        <v>232</v>
      </c>
      <c r="U54" s="217" t="s">
        <v>234</v>
      </c>
      <c r="V54" s="217" t="s">
        <v>236</v>
      </c>
      <c r="W54" s="220"/>
      <c r="X54" s="217" t="s">
        <v>230</v>
      </c>
      <c r="Y54" s="217" t="s">
        <v>232</v>
      </c>
      <c r="Z54" s="217" t="s">
        <v>234</v>
      </c>
      <c r="AA54" s="217" t="s">
        <v>236</v>
      </c>
      <c r="AB54" s="220"/>
      <c r="AC54" s="217" t="s">
        <v>230</v>
      </c>
      <c r="AD54" s="217" t="s">
        <v>232</v>
      </c>
      <c r="AE54" s="217" t="s">
        <v>234</v>
      </c>
      <c r="AF54" s="217" t="s">
        <v>236</v>
      </c>
      <c r="AG54" s="220"/>
      <c r="AH54" s="217" t="s">
        <v>230</v>
      </c>
      <c r="AI54" s="217" t="s">
        <v>232</v>
      </c>
      <c r="AJ54" s="217" t="s">
        <v>234</v>
      </c>
      <c r="AK54" s="217" t="s">
        <v>236</v>
      </c>
      <c r="AL54" s="220"/>
      <c r="AM54" s="217" t="s">
        <v>230</v>
      </c>
      <c r="AN54" s="217" t="s">
        <v>232</v>
      </c>
      <c r="AO54" s="217" t="s">
        <v>234</v>
      </c>
      <c r="AP54" s="217" t="s">
        <v>236</v>
      </c>
      <c r="AQ54" s="220"/>
      <c r="AR54" s="217" t="s">
        <v>230</v>
      </c>
      <c r="AS54" s="217" t="s">
        <v>232</v>
      </c>
      <c r="AT54" s="217" t="s">
        <v>234</v>
      </c>
      <c r="AU54" s="217" t="s">
        <v>236</v>
      </c>
      <c r="AV54" s="220"/>
      <c r="AW54" s="217" t="s">
        <v>230</v>
      </c>
      <c r="AX54" s="217" t="s">
        <v>232</v>
      </c>
      <c r="AY54" s="217" t="s">
        <v>234</v>
      </c>
      <c r="AZ54" s="217" t="s">
        <v>236</v>
      </c>
      <c r="BA54" s="220"/>
      <c r="BD54" s="272"/>
      <c r="BE54" s="272"/>
      <c r="BF54" s="272"/>
      <c r="BG54" s="272"/>
      <c r="BH54" s="272"/>
      <c r="BI54" s="272"/>
      <c r="BJ54" s="272"/>
    </row>
    <row r="55" spans="1:62" ht="25.5" customHeight="1" thickTop="1" x14ac:dyDescent="0.2">
      <c r="A55" s="230" t="str">
        <f>IF(B54&lt;&gt;"",IF(E55=TRUE,1,0)+IF(J55=TRUE,1,0)+IF(O55=TRUE,1,0)+IF(T55=TRUE,1,0)+IF(Y55=TRUE,1,0)+IF(AD55=TRUE,1,0)+IF(AI55=TRUE,1,0)+IF(AN55=TRUE,1,0)+IF(AS55=TRUE,1,0)+IF(AX55=TRUE,1,0),"")</f>
        <v/>
      </c>
      <c r="B55" s="271"/>
      <c r="C55" s="271"/>
      <c r="D55" s="221" t="b">
        <v>0</v>
      </c>
      <c r="E55" s="221" t="b">
        <v>0</v>
      </c>
      <c r="F55" s="221" t="b">
        <v>0</v>
      </c>
      <c r="G55" s="221" t="b">
        <v>0</v>
      </c>
      <c r="H55" s="220"/>
      <c r="I55" s="221" t="b">
        <v>0</v>
      </c>
      <c r="J55" s="221" t="b">
        <v>0</v>
      </c>
      <c r="K55" s="221" t="b">
        <v>0</v>
      </c>
      <c r="L55" s="221" t="b">
        <v>0</v>
      </c>
      <c r="M55" s="220"/>
      <c r="N55" s="221" t="b">
        <v>0</v>
      </c>
      <c r="O55" s="221" t="b">
        <v>0</v>
      </c>
      <c r="P55" s="221" t="b">
        <v>0</v>
      </c>
      <c r="Q55" s="221" t="b">
        <v>0</v>
      </c>
      <c r="R55" s="220"/>
      <c r="S55" s="221" t="b">
        <v>0</v>
      </c>
      <c r="T55" s="221" t="b">
        <v>0</v>
      </c>
      <c r="U55" s="221" t="b">
        <v>0</v>
      </c>
      <c r="V55" s="221" t="b">
        <v>0</v>
      </c>
      <c r="W55" s="220"/>
      <c r="X55" s="221" t="b">
        <v>0</v>
      </c>
      <c r="Y55" s="221" t="b">
        <v>0</v>
      </c>
      <c r="Z55" s="221" t="b">
        <v>0</v>
      </c>
      <c r="AA55" s="221" t="b">
        <v>0</v>
      </c>
      <c r="AB55" s="220"/>
      <c r="AC55" s="221" t="b">
        <v>0</v>
      </c>
      <c r="AD55" s="221" t="b">
        <v>0</v>
      </c>
      <c r="AE55" s="221" t="b">
        <v>0</v>
      </c>
      <c r="AF55" s="221" t="b">
        <v>0</v>
      </c>
      <c r="AG55" s="220"/>
      <c r="AH55" s="221" t="b">
        <v>0</v>
      </c>
      <c r="AI55" s="221" t="b">
        <v>0</v>
      </c>
      <c r="AJ55" s="221" t="b">
        <v>0</v>
      </c>
      <c r="AK55" s="221" t="b">
        <v>0</v>
      </c>
      <c r="AL55" s="220"/>
      <c r="AM55" s="221" t="b">
        <v>0</v>
      </c>
      <c r="AN55" s="221" t="b">
        <v>0</v>
      </c>
      <c r="AO55" s="221" t="b">
        <v>0</v>
      </c>
      <c r="AP55" s="221" t="b">
        <v>0</v>
      </c>
      <c r="AQ55" s="220"/>
      <c r="AR55" s="221" t="b">
        <v>0</v>
      </c>
      <c r="AS55" s="221" t="b">
        <v>0</v>
      </c>
      <c r="AT55" s="221" t="b">
        <v>0</v>
      </c>
      <c r="AU55" s="221" t="b">
        <v>0</v>
      </c>
      <c r="AV55" s="220"/>
      <c r="AW55" s="221" t="b">
        <v>0</v>
      </c>
      <c r="AX55" s="221" t="b">
        <v>0</v>
      </c>
      <c r="AY55" s="221" t="b">
        <v>0</v>
      </c>
      <c r="AZ55" s="221" t="b">
        <v>0</v>
      </c>
      <c r="BA55" s="220"/>
      <c r="BD55" s="272"/>
      <c r="BE55" s="272"/>
      <c r="BF55" s="272"/>
      <c r="BG55" s="272"/>
      <c r="BH55" s="272"/>
      <c r="BI55" s="272"/>
      <c r="BJ55" s="272"/>
    </row>
    <row r="56" spans="1:62" ht="25.5" customHeight="1" thickBot="1" x14ac:dyDescent="0.25">
      <c r="A56" s="230" t="str">
        <f>IF(B56&lt;&gt;"",IF(D57=TRUE,1,0)+IF(I57=TRUE,1,0)+IF(N57=TRUE,1,0)+IF(S57=TRUE,1,0)+IF(X57=TRUE,1,0)+IF(AC57=TRUE,1,0)+IF(AH57=TRUE,1,0)+IF(AM57=TRUE,1,0)+IF(AR57=TRUE,1,0)+IF(AW57=TRUE,1,0),"")</f>
        <v/>
      </c>
      <c r="B56" s="271"/>
      <c r="C56" s="271"/>
      <c r="D56" s="217" t="s">
        <v>230</v>
      </c>
      <c r="E56" s="217" t="s">
        <v>232</v>
      </c>
      <c r="F56" s="217" t="s">
        <v>234</v>
      </c>
      <c r="G56" s="217" t="s">
        <v>236</v>
      </c>
      <c r="H56" s="220"/>
      <c r="I56" s="217" t="s">
        <v>230</v>
      </c>
      <c r="J56" s="217" t="s">
        <v>232</v>
      </c>
      <c r="K56" s="217" t="s">
        <v>234</v>
      </c>
      <c r="L56" s="217" t="s">
        <v>236</v>
      </c>
      <c r="M56" s="220"/>
      <c r="N56" s="217" t="s">
        <v>230</v>
      </c>
      <c r="O56" s="217" t="s">
        <v>232</v>
      </c>
      <c r="P56" s="217" t="s">
        <v>234</v>
      </c>
      <c r="Q56" s="217" t="s">
        <v>236</v>
      </c>
      <c r="R56" s="220"/>
      <c r="S56" s="217" t="s">
        <v>230</v>
      </c>
      <c r="T56" s="217" t="s">
        <v>232</v>
      </c>
      <c r="U56" s="217" t="s">
        <v>234</v>
      </c>
      <c r="V56" s="217" t="s">
        <v>236</v>
      </c>
      <c r="W56" s="220"/>
      <c r="X56" s="217" t="s">
        <v>230</v>
      </c>
      <c r="Y56" s="217" t="s">
        <v>232</v>
      </c>
      <c r="Z56" s="217" t="s">
        <v>234</v>
      </c>
      <c r="AA56" s="217" t="s">
        <v>236</v>
      </c>
      <c r="AB56" s="220"/>
      <c r="AC56" s="217" t="s">
        <v>230</v>
      </c>
      <c r="AD56" s="217" t="s">
        <v>232</v>
      </c>
      <c r="AE56" s="217" t="s">
        <v>234</v>
      </c>
      <c r="AF56" s="217" t="s">
        <v>236</v>
      </c>
      <c r="AG56" s="220"/>
      <c r="AH56" s="217" t="s">
        <v>230</v>
      </c>
      <c r="AI56" s="217" t="s">
        <v>232</v>
      </c>
      <c r="AJ56" s="217" t="s">
        <v>234</v>
      </c>
      <c r="AK56" s="217" t="s">
        <v>236</v>
      </c>
      <c r="AL56" s="220"/>
      <c r="AM56" s="217" t="s">
        <v>230</v>
      </c>
      <c r="AN56" s="217" t="s">
        <v>232</v>
      </c>
      <c r="AO56" s="217" t="s">
        <v>234</v>
      </c>
      <c r="AP56" s="217" t="s">
        <v>236</v>
      </c>
      <c r="AQ56" s="220"/>
      <c r="AR56" s="217" t="s">
        <v>230</v>
      </c>
      <c r="AS56" s="217" t="s">
        <v>232</v>
      </c>
      <c r="AT56" s="217" t="s">
        <v>234</v>
      </c>
      <c r="AU56" s="217" t="s">
        <v>236</v>
      </c>
      <c r="AV56" s="220"/>
      <c r="AW56" s="217" t="s">
        <v>230</v>
      </c>
      <c r="AX56" s="217" t="s">
        <v>232</v>
      </c>
      <c r="AY56" s="217" t="s">
        <v>234</v>
      </c>
      <c r="AZ56" s="217" t="s">
        <v>236</v>
      </c>
      <c r="BA56" s="220"/>
      <c r="BD56" s="272"/>
      <c r="BE56" s="272"/>
      <c r="BF56" s="272"/>
      <c r="BG56" s="272"/>
      <c r="BH56" s="272"/>
      <c r="BI56" s="272"/>
      <c r="BJ56" s="272"/>
    </row>
    <row r="57" spans="1:62" ht="25.5" customHeight="1" thickTop="1" x14ac:dyDescent="0.2">
      <c r="A57" s="230" t="str">
        <f>IF(B56&lt;&gt;"",IF(E57=TRUE,1,0)+IF(J57=TRUE,1,0)+IF(O57=TRUE,1,0)+IF(T57=TRUE,1,0)+IF(Y57=TRUE,1,0)+IF(AD57=TRUE,1,0)+IF(AI57=TRUE,1,0)+IF(AN57=TRUE,1,0)+IF(AS57=TRUE,1,0)+IF(AX57=TRUE,1,0),"")</f>
        <v/>
      </c>
      <c r="B57" s="271"/>
      <c r="C57" s="271"/>
      <c r="D57" s="221" t="b">
        <v>0</v>
      </c>
      <c r="E57" s="221" t="b">
        <v>0</v>
      </c>
      <c r="F57" s="221" t="b">
        <v>0</v>
      </c>
      <c r="G57" s="221" t="b">
        <v>0</v>
      </c>
      <c r="H57" s="220"/>
      <c r="I57" s="221" t="b">
        <v>0</v>
      </c>
      <c r="J57" s="221" t="b">
        <v>0</v>
      </c>
      <c r="K57" s="221" t="b">
        <v>0</v>
      </c>
      <c r="L57" s="221" t="b">
        <v>0</v>
      </c>
      <c r="M57" s="220"/>
      <c r="N57" s="221" t="b">
        <v>0</v>
      </c>
      <c r="O57" s="221" t="b">
        <v>0</v>
      </c>
      <c r="P57" s="221" t="b">
        <v>0</v>
      </c>
      <c r="Q57" s="221" t="b">
        <v>0</v>
      </c>
      <c r="R57" s="220"/>
      <c r="S57" s="221" t="b">
        <v>0</v>
      </c>
      <c r="T57" s="221" t="b">
        <v>0</v>
      </c>
      <c r="U57" s="221" t="b">
        <v>0</v>
      </c>
      <c r="V57" s="221" t="b">
        <v>0</v>
      </c>
      <c r="W57" s="220"/>
      <c r="X57" s="221" t="b">
        <v>0</v>
      </c>
      <c r="Y57" s="221" t="b">
        <v>0</v>
      </c>
      <c r="Z57" s="221" t="b">
        <v>0</v>
      </c>
      <c r="AA57" s="221" t="b">
        <v>0</v>
      </c>
      <c r="AB57" s="220"/>
      <c r="AC57" s="221" t="b">
        <v>0</v>
      </c>
      <c r="AD57" s="221" t="b">
        <v>0</v>
      </c>
      <c r="AE57" s="221" t="b">
        <v>0</v>
      </c>
      <c r="AF57" s="221" t="b">
        <v>0</v>
      </c>
      <c r="AG57" s="220"/>
      <c r="AH57" s="221" t="b">
        <v>0</v>
      </c>
      <c r="AI57" s="221" t="b">
        <v>0</v>
      </c>
      <c r="AJ57" s="221" t="b">
        <v>0</v>
      </c>
      <c r="AK57" s="221" t="b">
        <v>0</v>
      </c>
      <c r="AL57" s="220"/>
      <c r="AM57" s="221" t="b">
        <v>0</v>
      </c>
      <c r="AN57" s="221" t="b">
        <v>0</v>
      </c>
      <c r="AO57" s="221" t="b">
        <v>0</v>
      </c>
      <c r="AP57" s="221" t="b">
        <v>0</v>
      </c>
      <c r="AQ57" s="220"/>
      <c r="AR57" s="221" t="b">
        <v>0</v>
      </c>
      <c r="AS57" s="221" t="b">
        <v>0</v>
      </c>
      <c r="AT57" s="221" t="b">
        <v>0</v>
      </c>
      <c r="AU57" s="221" t="b">
        <v>0</v>
      </c>
      <c r="AV57" s="220"/>
      <c r="AW57" s="221" t="b">
        <v>0</v>
      </c>
      <c r="AX57" s="221" t="b">
        <v>0</v>
      </c>
      <c r="AY57" s="221" t="b">
        <v>0</v>
      </c>
      <c r="AZ57" s="221" t="b">
        <v>0</v>
      </c>
      <c r="BA57" s="220"/>
      <c r="BD57" s="272"/>
      <c r="BE57" s="272"/>
      <c r="BF57" s="272"/>
      <c r="BG57" s="272"/>
      <c r="BH57" s="272"/>
      <c r="BI57" s="272"/>
      <c r="BJ57" s="272"/>
    </row>
    <row r="58" spans="1:62" ht="25.5" customHeight="1" thickBot="1" x14ac:dyDescent="0.25">
      <c r="A58" s="230" t="str">
        <f>IF(B58&lt;&gt;"",IF(D59=TRUE,1,0)+IF(I59=TRUE,1,0)+IF(N59=TRUE,1,0)+IF(S59=TRUE,1,0)+IF(X59=TRUE,1,0)+IF(AC59=TRUE,1,0)+IF(AH59=TRUE,1,0)+IF(AM59=TRUE,1,0)+IF(AR59=TRUE,1,0)+IF(AW59=TRUE,1,0),"")</f>
        <v/>
      </c>
      <c r="B58" s="271"/>
      <c r="C58" s="271"/>
      <c r="D58" s="217" t="s">
        <v>230</v>
      </c>
      <c r="E58" s="217" t="s">
        <v>232</v>
      </c>
      <c r="F58" s="217" t="s">
        <v>234</v>
      </c>
      <c r="G58" s="217" t="s">
        <v>236</v>
      </c>
      <c r="H58" s="220"/>
      <c r="I58" s="217" t="s">
        <v>230</v>
      </c>
      <c r="J58" s="217" t="s">
        <v>232</v>
      </c>
      <c r="K58" s="217" t="s">
        <v>234</v>
      </c>
      <c r="L58" s="217" t="s">
        <v>236</v>
      </c>
      <c r="M58" s="220"/>
      <c r="N58" s="217" t="s">
        <v>230</v>
      </c>
      <c r="O58" s="217" t="s">
        <v>232</v>
      </c>
      <c r="P58" s="217" t="s">
        <v>234</v>
      </c>
      <c r="Q58" s="217" t="s">
        <v>236</v>
      </c>
      <c r="R58" s="220"/>
      <c r="S58" s="217" t="s">
        <v>230</v>
      </c>
      <c r="T58" s="217" t="s">
        <v>232</v>
      </c>
      <c r="U58" s="217" t="s">
        <v>234</v>
      </c>
      <c r="V58" s="217" t="s">
        <v>236</v>
      </c>
      <c r="W58" s="220"/>
      <c r="X58" s="217" t="s">
        <v>230</v>
      </c>
      <c r="Y58" s="217" t="s">
        <v>232</v>
      </c>
      <c r="Z58" s="217" t="s">
        <v>234</v>
      </c>
      <c r="AA58" s="217" t="s">
        <v>236</v>
      </c>
      <c r="AB58" s="220"/>
      <c r="AC58" s="217" t="s">
        <v>230</v>
      </c>
      <c r="AD58" s="217" t="s">
        <v>232</v>
      </c>
      <c r="AE58" s="217" t="s">
        <v>234</v>
      </c>
      <c r="AF58" s="217" t="s">
        <v>236</v>
      </c>
      <c r="AG58" s="220"/>
      <c r="AH58" s="217" t="s">
        <v>230</v>
      </c>
      <c r="AI58" s="217" t="s">
        <v>232</v>
      </c>
      <c r="AJ58" s="217" t="s">
        <v>234</v>
      </c>
      <c r="AK58" s="217" t="s">
        <v>236</v>
      </c>
      <c r="AL58" s="220"/>
      <c r="AM58" s="217" t="s">
        <v>230</v>
      </c>
      <c r="AN58" s="217" t="s">
        <v>232</v>
      </c>
      <c r="AO58" s="217" t="s">
        <v>234</v>
      </c>
      <c r="AP58" s="217" t="s">
        <v>236</v>
      </c>
      <c r="AQ58" s="220"/>
      <c r="AR58" s="217" t="s">
        <v>230</v>
      </c>
      <c r="AS58" s="217" t="s">
        <v>232</v>
      </c>
      <c r="AT58" s="217" t="s">
        <v>234</v>
      </c>
      <c r="AU58" s="217" t="s">
        <v>236</v>
      </c>
      <c r="AV58" s="220"/>
      <c r="AW58" s="217" t="s">
        <v>230</v>
      </c>
      <c r="AX58" s="217" t="s">
        <v>232</v>
      </c>
      <c r="AY58" s="217" t="s">
        <v>234</v>
      </c>
      <c r="AZ58" s="217" t="s">
        <v>236</v>
      </c>
      <c r="BA58" s="220"/>
      <c r="BD58" s="272"/>
      <c r="BE58" s="272"/>
      <c r="BF58" s="272"/>
      <c r="BG58" s="272"/>
      <c r="BH58" s="272"/>
      <c r="BI58" s="272"/>
      <c r="BJ58" s="272"/>
    </row>
    <row r="59" spans="1:62" ht="25.5" customHeight="1" thickTop="1" x14ac:dyDescent="0.2">
      <c r="A59" s="230" t="str">
        <f>IF(B58&lt;&gt;"",IF(E59=TRUE,1,0)+IF(J59=TRUE,1,0)+IF(O59=TRUE,1,0)+IF(T59=TRUE,1,0)+IF(Y59=TRUE,1,0)+IF(AD59=TRUE,1,0)+IF(AI59=TRUE,1,0)+IF(AN59=TRUE,1,0)+IF(AS59=TRUE,1,0)+IF(AX59=TRUE,1,0),"")</f>
        <v/>
      </c>
      <c r="B59" s="271"/>
      <c r="C59" s="271"/>
      <c r="D59" s="221" t="b">
        <v>0</v>
      </c>
      <c r="E59" s="221" t="b">
        <v>0</v>
      </c>
      <c r="F59" s="221" t="b">
        <v>0</v>
      </c>
      <c r="G59" s="221" t="b">
        <v>0</v>
      </c>
      <c r="H59" s="220"/>
      <c r="I59" s="221" t="b">
        <v>0</v>
      </c>
      <c r="J59" s="221" t="b">
        <v>0</v>
      </c>
      <c r="K59" s="221" t="b">
        <v>0</v>
      </c>
      <c r="L59" s="221" t="b">
        <v>0</v>
      </c>
      <c r="M59" s="220"/>
      <c r="N59" s="221" t="b">
        <v>0</v>
      </c>
      <c r="O59" s="221" t="b">
        <v>0</v>
      </c>
      <c r="P59" s="221" t="b">
        <v>0</v>
      </c>
      <c r="Q59" s="221" t="b">
        <v>0</v>
      </c>
      <c r="R59" s="220"/>
      <c r="S59" s="221" t="b">
        <v>0</v>
      </c>
      <c r="T59" s="221" t="b">
        <v>0</v>
      </c>
      <c r="U59" s="221" t="b">
        <v>0</v>
      </c>
      <c r="V59" s="221" t="b">
        <v>0</v>
      </c>
      <c r="W59" s="220"/>
      <c r="X59" s="221" t="b">
        <v>0</v>
      </c>
      <c r="Y59" s="221" t="b">
        <v>0</v>
      </c>
      <c r="Z59" s="221" t="b">
        <v>0</v>
      </c>
      <c r="AA59" s="221" t="b">
        <v>0</v>
      </c>
      <c r="AB59" s="220"/>
      <c r="AC59" s="221" t="b">
        <v>0</v>
      </c>
      <c r="AD59" s="221" t="b">
        <v>0</v>
      </c>
      <c r="AE59" s="221" t="b">
        <v>0</v>
      </c>
      <c r="AF59" s="221" t="b">
        <v>0</v>
      </c>
      <c r="AG59" s="220"/>
      <c r="AH59" s="221" t="b">
        <v>0</v>
      </c>
      <c r="AI59" s="221" t="b">
        <v>0</v>
      </c>
      <c r="AJ59" s="221" t="b">
        <v>0</v>
      </c>
      <c r="AK59" s="221" t="b">
        <v>0</v>
      </c>
      <c r="AL59" s="220"/>
      <c r="AM59" s="221" t="b">
        <v>0</v>
      </c>
      <c r="AN59" s="221" t="b">
        <v>0</v>
      </c>
      <c r="AO59" s="221" t="b">
        <v>0</v>
      </c>
      <c r="AP59" s="221" t="b">
        <v>0</v>
      </c>
      <c r="AQ59" s="220"/>
      <c r="AR59" s="221" t="b">
        <v>0</v>
      </c>
      <c r="AS59" s="221" t="b">
        <v>0</v>
      </c>
      <c r="AT59" s="221" t="b">
        <v>0</v>
      </c>
      <c r="AU59" s="221" t="b">
        <v>0</v>
      </c>
      <c r="AV59" s="220"/>
      <c r="AW59" s="221" t="b">
        <v>0</v>
      </c>
      <c r="AX59" s="221" t="b">
        <v>0</v>
      </c>
      <c r="AY59" s="221" t="b">
        <v>0</v>
      </c>
      <c r="AZ59" s="221" t="b">
        <v>0</v>
      </c>
      <c r="BA59" s="220"/>
      <c r="BD59" s="272"/>
      <c r="BE59" s="272"/>
      <c r="BF59" s="272"/>
      <c r="BG59" s="272"/>
      <c r="BH59" s="272"/>
      <c r="BI59" s="272"/>
      <c r="BJ59" s="272"/>
    </row>
    <row r="60" spans="1:62" ht="25.5" customHeight="1" thickBot="1" x14ac:dyDescent="0.25">
      <c r="A60" s="230" t="str">
        <f>IF(B60&lt;&gt;"",IF(D61=TRUE,1,0)+IF(I61=TRUE,1,0)+IF(N61=TRUE,1,0)+IF(S61=TRUE,1,0)+IF(X61=TRUE,1,0)+IF(AC61=TRUE,1,0)+IF(AH61=TRUE,1,0)+IF(AM61=TRUE,1,0)+IF(AR61=TRUE,1,0)+IF(AW61=TRUE,1,0),"")</f>
        <v/>
      </c>
      <c r="B60" s="271"/>
      <c r="C60" s="271"/>
      <c r="D60" s="217" t="s">
        <v>230</v>
      </c>
      <c r="E60" s="217" t="s">
        <v>232</v>
      </c>
      <c r="F60" s="217" t="s">
        <v>234</v>
      </c>
      <c r="G60" s="217" t="s">
        <v>236</v>
      </c>
      <c r="H60" s="220"/>
      <c r="I60" s="217" t="s">
        <v>230</v>
      </c>
      <c r="J60" s="217" t="s">
        <v>232</v>
      </c>
      <c r="K60" s="217" t="s">
        <v>234</v>
      </c>
      <c r="L60" s="217" t="s">
        <v>236</v>
      </c>
      <c r="M60" s="220"/>
      <c r="N60" s="217" t="s">
        <v>230</v>
      </c>
      <c r="O60" s="217" t="s">
        <v>232</v>
      </c>
      <c r="P60" s="217" t="s">
        <v>234</v>
      </c>
      <c r="Q60" s="217" t="s">
        <v>236</v>
      </c>
      <c r="R60" s="220"/>
      <c r="S60" s="217" t="s">
        <v>230</v>
      </c>
      <c r="T60" s="217" t="s">
        <v>232</v>
      </c>
      <c r="U60" s="217" t="s">
        <v>234</v>
      </c>
      <c r="V60" s="217" t="s">
        <v>236</v>
      </c>
      <c r="W60" s="220"/>
      <c r="X60" s="217" t="s">
        <v>230</v>
      </c>
      <c r="Y60" s="217" t="s">
        <v>232</v>
      </c>
      <c r="Z60" s="217" t="s">
        <v>234</v>
      </c>
      <c r="AA60" s="217" t="s">
        <v>236</v>
      </c>
      <c r="AB60" s="220"/>
      <c r="AC60" s="217" t="s">
        <v>230</v>
      </c>
      <c r="AD60" s="217" t="s">
        <v>232</v>
      </c>
      <c r="AE60" s="217" t="s">
        <v>234</v>
      </c>
      <c r="AF60" s="217" t="s">
        <v>236</v>
      </c>
      <c r="AG60" s="220"/>
      <c r="AH60" s="217" t="s">
        <v>230</v>
      </c>
      <c r="AI60" s="217" t="s">
        <v>232</v>
      </c>
      <c r="AJ60" s="217" t="s">
        <v>234</v>
      </c>
      <c r="AK60" s="217" t="s">
        <v>236</v>
      </c>
      <c r="AL60" s="220"/>
      <c r="AM60" s="217" t="s">
        <v>230</v>
      </c>
      <c r="AN60" s="217" t="s">
        <v>232</v>
      </c>
      <c r="AO60" s="217" t="s">
        <v>234</v>
      </c>
      <c r="AP60" s="217" t="s">
        <v>236</v>
      </c>
      <c r="AQ60" s="220"/>
      <c r="AR60" s="217" t="s">
        <v>230</v>
      </c>
      <c r="AS60" s="217" t="s">
        <v>232</v>
      </c>
      <c r="AT60" s="217" t="s">
        <v>234</v>
      </c>
      <c r="AU60" s="217" t="s">
        <v>236</v>
      </c>
      <c r="AV60" s="220"/>
      <c r="AW60" s="217" t="s">
        <v>230</v>
      </c>
      <c r="AX60" s="217" t="s">
        <v>232</v>
      </c>
      <c r="AY60" s="217" t="s">
        <v>234</v>
      </c>
      <c r="AZ60" s="217" t="s">
        <v>236</v>
      </c>
      <c r="BA60" s="220"/>
      <c r="BD60" s="272"/>
      <c r="BE60" s="272"/>
      <c r="BF60" s="272"/>
      <c r="BG60" s="272"/>
      <c r="BH60" s="272"/>
      <c r="BI60" s="272"/>
      <c r="BJ60" s="272"/>
    </row>
    <row r="61" spans="1:62" ht="25.5" customHeight="1" thickTop="1" x14ac:dyDescent="0.2">
      <c r="A61" s="230" t="str">
        <f>IF(B60&lt;&gt;"",IF(E61=TRUE,1,0)+IF(J61=TRUE,1,0)+IF(O61=TRUE,1,0)+IF(T61=TRUE,1,0)+IF(Y61=TRUE,1,0)+IF(AD61=TRUE,1,0)+IF(AI61=TRUE,1,0)+IF(AN61=TRUE,1,0)+IF(AS61=TRUE,1,0)+IF(AX61=TRUE,1,0),"")</f>
        <v/>
      </c>
      <c r="B61" s="271"/>
      <c r="C61" s="271"/>
      <c r="D61" s="221" t="b">
        <v>0</v>
      </c>
      <c r="E61" s="221" t="b">
        <v>0</v>
      </c>
      <c r="F61" s="221" t="b">
        <v>0</v>
      </c>
      <c r="G61" s="221" t="b">
        <v>0</v>
      </c>
      <c r="H61" s="220"/>
      <c r="I61" s="221" t="b">
        <v>0</v>
      </c>
      <c r="J61" s="221" t="b">
        <v>0</v>
      </c>
      <c r="K61" s="221" t="b">
        <v>0</v>
      </c>
      <c r="L61" s="221" t="b">
        <v>0</v>
      </c>
      <c r="M61" s="220"/>
      <c r="N61" s="221" t="b">
        <v>0</v>
      </c>
      <c r="O61" s="221" t="b">
        <v>0</v>
      </c>
      <c r="P61" s="221" t="b">
        <v>0</v>
      </c>
      <c r="Q61" s="221" t="b">
        <v>0</v>
      </c>
      <c r="R61" s="220"/>
      <c r="S61" s="221" t="b">
        <v>0</v>
      </c>
      <c r="T61" s="221" t="b">
        <v>0</v>
      </c>
      <c r="U61" s="221" t="b">
        <v>0</v>
      </c>
      <c r="V61" s="221" t="b">
        <v>0</v>
      </c>
      <c r="W61" s="220"/>
      <c r="X61" s="221" t="b">
        <v>0</v>
      </c>
      <c r="Y61" s="221" t="b">
        <v>0</v>
      </c>
      <c r="Z61" s="221" t="b">
        <v>0</v>
      </c>
      <c r="AA61" s="221" t="b">
        <v>0</v>
      </c>
      <c r="AB61" s="220"/>
      <c r="AC61" s="221" t="b">
        <v>0</v>
      </c>
      <c r="AD61" s="221" t="b">
        <v>0</v>
      </c>
      <c r="AE61" s="221" t="b">
        <v>0</v>
      </c>
      <c r="AF61" s="221" t="b">
        <v>0</v>
      </c>
      <c r="AG61" s="220"/>
      <c r="AH61" s="221" t="b">
        <v>0</v>
      </c>
      <c r="AI61" s="221" t="b">
        <v>0</v>
      </c>
      <c r="AJ61" s="221" t="b">
        <v>0</v>
      </c>
      <c r="AK61" s="221" t="b">
        <v>0</v>
      </c>
      <c r="AL61" s="220"/>
      <c r="AM61" s="221" t="b">
        <v>0</v>
      </c>
      <c r="AN61" s="221" t="b">
        <v>0</v>
      </c>
      <c r="AO61" s="221" t="b">
        <v>0</v>
      </c>
      <c r="AP61" s="221" t="b">
        <v>0</v>
      </c>
      <c r="AQ61" s="220"/>
      <c r="AR61" s="221" t="b">
        <v>0</v>
      </c>
      <c r="AS61" s="221" t="b">
        <v>0</v>
      </c>
      <c r="AT61" s="221" t="b">
        <v>0</v>
      </c>
      <c r="AU61" s="221" t="b">
        <v>0</v>
      </c>
      <c r="AV61" s="220"/>
      <c r="AW61" s="221" t="b">
        <v>0</v>
      </c>
      <c r="AX61" s="221" t="b">
        <v>0</v>
      </c>
      <c r="AY61" s="221" t="b">
        <v>0</v>
      </c>
      <c r="AZ61" s="221" t="b">
        <v>0</v>
      </c>
      <c r="BA61" s="220"/>
      <c r="BD61" s="272"/>
      <c r="BE61" s="272"/>
      <c r="BF61" s="272"/>
      <c r="BG61" s="272"/>
      <c r="BH61" s="272"/>
      <c r="BI61" s="272"/>
      <c r="BJ61" s="272"/>
    </row>
    <row r="62" spans="1:62" ht="25.5" customHeight="1" thickBot="1" x14ac:dyDescent="0.25">
      <c r="A62" s="230" t="str">
        <f>IF(B62&lt;&gt;"",IF(D63=TRUE,1,0)+IF(I63=TRUE,1,0)+IF(N63=TRUE,1,0)+IF(S63=TRUE,1,0)+IF(X63=TRUE,1,0)+IF(AC63=TRUE,1,0)+IF(AH63=TRUE,1,0)+IF(AM63=TRUE,1,0)+IF(AR63=TRUE,1,0)+IF(AW63=TRUE,1,0),"")</f>
        <v/>
      </c>
      <c r="B62" s="271"/>
      <c r="C62" s="271"/>
      <c r="D62" s="217" t="s">
        <v>230</v>
      </c>
      <c r="E62" s="217" t="s">
        <v>232</v>
      </c>
      <c r="F62" s="217" t="s">
        <v>234</v>
      </c>
      <c r="G62" s="217" t="s">
        <v>236</v>
      </c>
      <c r="H62" s="220"/>
      <c r="I62" s="217" t="s">
        <v>230</v>
      </c>
      <c r="J62" s="217" t="s">
        <v>232</v>
      </c>
      <c r="K62" s="217" t="s">
        <v>234</v>
      </c>
      <c r="L62" s="217" t="s">
        <v>236</v>
      </c>
      <c r="M62" s="220"/>
      <c r="N62" s="217" t="s">
        <v>230</v>
      </c>
      <c r="O62" s="217" t="s">
        <v>232</v>
      </c>
      <c r="P62" s="217" t="s">
        <v>234</v>
      </c>
      <c r="Q62" s="217" t="s">
        <v>236</v>
      </c>
      <c r="R62" s="220"/>
      <c r="S62" s="217" t="s">
        <v>230</v>
      </c>
      <c r="T62" s="217" t="s">
        <v>232</v>
      </c>
      <c r="U62" s="217" t="s">
        <v>234</v>
      </c>
      <c r="V62" s="217" t="s">
        <v>236</v>
      </c>
      <c r="W62" s="220"/>
      <c r="X62" s="217" t="s">
        <v>230</v>
      </c>
      <c r="Y62" s="217" t="s">
        <v>232</v>
      </c>
      <c r="Z62" s="217" t="s">
        <v>234</v>
      </c>
      <c r="AA62" s="217" t="s">
        <v>236</v>
      </c>
      <c r="AB62" s="220"/>
      <c r="AC62" s="217" t="s">
        <v>230</v>
      </c>
      <c r="AD62" s="217" t="s">
        <v>232</v>
      </c>
      <c r="AE62" s="217" t="s">
        <v>234</v>
      </c>
      <c r="AF62" s="217" t="s">
        <v>236</v>
      </c>
      <c r="AG62" s="220"/>
      <c r="AH62" s="217" t="s">
        <v>230</v>
      </c>
      <c r="AI62" s="217" t="s">
        <v>232</v>
      </c>
      <c r="AJ62" s="217" t="s">
        <v>234</v>
      </c>
      <c r="AK62" s="217" t="s">
        <v>236</v>
      </c>
      <c r="AL62" s="220"/>
      <c r="AM62" s="217" t="s">
        <v>230</v>
      </c>
      <c r="AN62" s="217" t="s">
        <v>232</v>
      </c>
      <c r="AO62" s="217" t="s">
        <v>234</v>
      </c>
      <c r="AP62" s="217" t="s">
        <v>236</v>
      </c>
      <c r="AQ62" s="220"/>
      <c r="AR62" s="217" t="s">
        <v>230</v>
      </c>
      <c r="AS62" s="217" t="s">
        <v>232</v>
      </c>
      <c r="AT62" s="217" t="s">
        <v>234</v>
      </c>
      <c r="AU62" s="217" t="s">
        <v>236</v>
      </c>
      <c r="AV62" s="220"/>
      <c r="AW62" s="217" t="s">
        <v>230</v>
      </c>
      <c r="AX62" s="217" t="s">
        <v>232</v>
      </c>
      <c r="AY62" s="217" t="s">
        <v>234</v>
      </c>
      <c r="AZ62" s="217" t="s">
        <v>236</v>
      </c>
      <c r="BA62" s="220"/>
      <c r="BD62" s="272"/>
      <c r="BE62" s="272"/>
      <c r="BF62" s="272"/>
      <c r="BG62" s="272"/>
      <c r="BH62" s="272"/>
      <c r="BI62" s="272"/>
      <c r="BJ62" s="272"/>
    </row>
    <row r="63" spans="1:62" ht="25.5" customHeight="1" thickTop="1" x14ac:dyDescent="0.2">
      <c r="A63" s="230" t="str">
        <f>IF(B62&lt;&gt;"",IF(E63=TRUE,1,0)+IF(J63=TRUE,1,0)+IF(O63=TRUE,1,0)+IF(T63=TRUE,1,0)+IF(Y63=TRUE,1,0)+IF(AD63=TRUE,1,0)+IF(AI63=TRUE,1,0)+IF(AN63=TRUE,1,0)+IF(AS63=TRUE,1,0)+IF(AX63=TRUE,1,0),"")</f>
        <v/>
      </c>
      <c r="B63" s="271"/>
      <c r="C63" s="271"/>
      <c r="D63" s="221" t="b">
        <v>0</v>
      </c>
      <c r="E63" s="221" t="b">
        <v>0</v>
      </c>
      <c r="F63" s="221" t="b">
        <v>0</v>
      </c>
      <c r="G63" s="221" t="b">
        <v>0</v>
      </c>
      <c r="H63" s="220"/>
      <c r="I63" s="221" t="b">
        <v>0</v>
      </c>
      <c r="J63" s="221" t="b">
        <v>0</v>
      </c>
      <c r="K63" s="221" t="b">
        <v>0</v>
      </c>
      <c r="L63" s="221" t="b">
        <v>0</v>
      </c>
      <c r="M63" s="220"/>
      <c r="N63" s="221" t="b">
        <v>0</v>
      </c>
      <c r="O63" s="221" t="b">
        <v>0</v>
      </c>
      <c r="P63" s="221" t="b">
        <v>0</v>
      </c>
      <c r="Q63" s="221" t="b">
        <v>0</v>
      </c>
      <c r="R63" s="220"/>
      <c r="S63" s="221" t="b">
        <v>0</v>
      </c>
      <c r="T63" s="221" t="b">
        <v>0</v>
      </c>
      <c r="U63" s="221" t="b">
        <v>0</v>
      </c>
      <c r="V63" s="221" t="b">
        <v>0</v>
      </c>
      <c r="W63" s="220"/>
      <c r="X63" s="221" t="b">
        <v>0</v>
      </c>
      <c r="Y63" s="221" t="b">
        <v>0</v>
      </c>
      <c r="Z63" s="221" t="b">
        <v>0</v>
      </c>
      <c r="AA63" s="221" t="b">
        <v>0</v>
      </c>
      <c r="AB63" s="220"/>
      <c r="AC63" s="221" t="b">
        <v>0</v>
      </c>
      <c r="AD63" s="221" t="b">
        <v>0</v>
      </c>
      <c r="AE63" s="221" t="b">
        <v>0</v>
      </c>
      <c r="AF63" s="221" t="b">
        <v>0</v>
      </c>
      <c r="AG63" s="220"/>
      <c r="AH63" s="221" t="b">
        <v>0</v>
      </c>
      <c r="AI63" s="221" t="b">
        <v>0</v>
      </c>
      <c r="AJ63" s="221" t="b">
        <v>0</v>
      </c>
      <c r="AK63" s="221" t="b">
        <v>0</v>
      </c>
      <c r="AL63" s="220"/>
      <c r="AM63" s="221" t="b">
        <v>0</v>
      </c>
      <c r="AN63" s="221" t="b">
        <v>0</v>
      </c>
      <c r="AO63" s="221" t="b">
        <v>0</v>
      </c>
      <c r="AP63" s="221" t="b">
        <v>0</v>
      </c>
      <c r="AQ63" s="220"/>
      <c r="AR63" s="221" t="b">
        <v>0</v>
      </c>
      <c r="AS63" s="221" t="b">
        <v>0</v>
      </c>
      <c r="AT63" s="221" t="b">
        <v>0</v>
      </c>
      <c r="AU63" s="221" t="b">
        <v>0</v>
      </c>
      <c r="AV63" s="220"/>
      <c r="AW63" s="221" t="b">
        <v>0</v>
      </c>
      <c r="AX63" s="221" t="b">
        <v>0</v>
      </c>
      <c r="AY63" s="221" t="b">
        <v>0</v>
      </c>
      <c r="AZ63" s="221" t="b">
        <v>0</v>
      </c>
      <c r="BA63" s="220"/>
      <c r="BD63" s="272"/>
      <c r="BE63" s="272"/>
      <c r="BF63" s="272"/>
      <c r="BG63" s="272"/>
      <c r="BH63" s="272"/>
      <c r="BI63" s="272"/>
      <c r="BJ63" s="272"/>
    </row>
    <row r="64" spans="1:62" ht="25.5" customHeight="1" thickBot="1" x14ac:dyDescent="0.25">
      <c r="A64" s="230" t="str">
        <f>IF(B64&lt;&gt;"",IF(D65=TRUE,1,0)+IF(I65=TRUE,1,0)+IF(N65=TRUE,1,0)+IF(S65=TRUE,1,0)+IF(X65=TRUE,1,0)+IF(AC65=TRUE,1,0)+IF(AH65=TRUE,1,0)+IF(AM65=TRUE,1,0)+IF(AR65=TRUE,1,0)+IF(AW65=TRUE,1,0),"")</f>
        <v/>
      </c>
      <c r="B64" s="271"/>
      <c r="C64" s="271"/>
      <c r="D64" s="217" t="s">
        <v>230</v>
      </c>
      <c r="E64" s="217" t="s">
        <v>232</v>
      </c>
      <c r="F64" s="217" t="s">
        <v>234</v>
      </c>
      <c r="G64" s="217" t="s">
        <v>236</v>
      </c>
      <c r="H64" s="220"/>
      <c r="I64" s="217" t="s">
        <v>230</v>
      </c>
      <c r="J64" s="217" t="s">
        <v>232</v>
      </c>
      <c r="K64" s="217" t="s">
        <v>234</v>
      </c>
      <c r="L64" s="217" t="s">
        <v>236</v>
      </c>
      <c r="M64" s="220"/>
      <c r="N64" s="217" t="s">
        <v>230</v>
      </c>
      <c r="O64" s="217" t="s">
        <v>232</v>
      </c>
      <c r="P64" s="217" t="s">
        <v>234</v>
      </c>
      <c r="Q64" s="217" t="s">
        <v>236</v>
      </c>
      <c r="R64" s="220"/>
      <c r="S64" s="217" t="s">
        <v>230</v>
      </c>
      <c r="T64" s="217" t="s">
        <v>232</v>
      </c>
      <c r="U64" s="217" t="s">
        <v>234</v>
      </c>
      <c r="V64" s="217" t="s">
        <v>236</v>
      </c>
      <c r="W64" s="220"/>
      <c r="X64" s="217" t="s">
        <v>230</v>
      </c>
      <c r="Y64" s="217" t="s">
        <v>232</v>
      </c>
      <c r="Z64" s="217" t="s">
        <v>234</v>
      </c>
      <c r="AA64" s="217" t="s">
        <v>236</v>
      </c>
      <c r="AB64" s="220"/>
      <c r="AC64" s="217" t="s">
        <v>230</v>
      </c>
      <c r="AD64" s="217" t="s">
        <v>232</v>
      </c>
      <c r="AE64" s="217" t="s">
        <v>234</v>
      </c>
      <c r="AF64" s="217" t="s">
        <v>236</v>
      </c>
      <c r="AG64" s="220"/>
      <c r="AH64" s="217" t="s">
        <v>230</v>
      </c>
      <c r="AI64" s="217" t="s">
        <v>232</v>
      </c>
      <c r="AJ64" s="217" t="s">
        <v>234</v>
      </c>
      <c r="AK64" s="217" t="s">
        <v>236</v>
      </c>
      <c r="AL64" s="220"/>
      <c r="AM64" s="217" t="s">
        <v>230</v>
      </c>
      <c r="AN64" s="217" t="s">
        <v>232</v>
      </c>
      <c r="AO64" s="217" t="s">
        <v>234</v>
      </c>
      <c r="AP64" s="217" t="s">
        <v>236</v>
      </c>
      <c r="AQ64" s="220"/>
      <c r="AR64" s="217" t="s">
        <v>230</v>
      </c>
      <c r="AS64" s="217" t="s">
        <v>232</v>
      </c>
      <c r="AT64" s="217" t="s">
        <v>234</v>
      </c>
      <c r="AU64" s="217" t="s">
        <v>236</v>
      </c>
      <c r="AV64" s="220"/>
      <c r="AW64" s="217" t="s">
        <v>230</v>
      </c>
      <c r="AX64" s="217" t="s">
        <v>232</v>
      </c>
      <c r="AY64" s="217" t="s">
        <v>234</v>
      </c>
      <c r="AZ64" s="217" t="s">
        <v>236</v>
      </c>
      <c r="BA64" s="220"/>
      <c r="BD64" s="272"/>
      <c r="BE64" s="272"/>
      <c r="BF64" s="272"/>
      <c r="BG64" s="272"/>
      <c r="BH64" s="272"/>
      <c r="BI64" s="272"/>
      <c r="BJ64" s="272"/>
    </row>
    <row r="65" spans="1:62" ht="25.5" customHeight="1" thickTop="1" x14ac:dyDescent="0.2">
      <c r="A65" s="230" t="str">
        <f>IF(B64&lt;&gt;"",IF(E65=TRUE,1,0)+IF(J65=TRUE,1,0)+IF(O65=TRUE,1,0)+IF(T65=TRUE,1,0)+IF(Y65=TRUE,1,0)+IF(AD65=TRUE,1,0)+IF(AI65=TRUE,1,0)+IF(AN65=TRUE,1,0)+IF(AS65=TRUE,1,0)+IF(AX65=TRUE,1,0),"")</f>
        <v/>
      </c>
      <c r="B65" s="271"/>
      <c r="C65" s="271"/>
      <c r="D65" s="221" t="b">
        <v>0</v>
      </c>
      <c r="E65" s="221" t="b">
        <v>0</v>
      </c>
      <c r="F65" s="221" t="b">
        <v>0</v>
      </c>
      <c r="G65" s="221" t="b">
        <v>0</v>
      </c>
      <c r="H65" s="220"/>
      <c r="I65" s="221" t="b">
        <v>0</v>
      </c>
      <c r="J65" s="221" t="b">
        <v>0</v>
      </c>
      <c r="K65" s="221" t="b">
        <v>0</v>
      </c>
      <c r="L65" s="221" t="b">
        <v>0</v>
      </c>
      <c r="M65" s="220"/>
      <c r="N65" s="221" t="b">
        <v>0</v>
      </c>
      <c r="O65" s="221" t="b">
        <v>0</v>
      </c>
      <c r="P65" s="221" t="b">
        <v>0</v>
      </c>
      <c r="Q65" s="221" t="b">
        <v>0</v>
      </c>
      <c r="R65" s="220"/>
      <c r="S65" s="221" t="b">
        <v>0</v>
      </c>
      <c r="T65" s="221" t="b">
        <v>0</v>
      </c>
      <c r="U65" s="221" t="b">
        <v>0</v>
      </c>
      <c r="V65" s="221" t="b">
        <v>0</v>
      </c>
      <c r="W65" s="220"/>
      <c r="X65" s="221" t="b">
        <v>0</v>
      </c>
      <c r="Y65" s="221" t="b">
        <v>0</v>
      </c>
      <c r="Z65" s="221" t="b">
        <v>0</v>
      </c>
      <c r="AA65" s="221" t="b">
        <v>0</v>
      </c>
      <c r="AB65" s="220"/>
      <c r="AC65" s="221" t="b">
        <v>0</v>
      </c>
      <c r="AD65" s="221" t="b">
        <v>0</v>
      </c>
      <c r="AE65" s="221" t="b">
        <v>0</v>
      </c>
      <c r="AF65" s="221" t="b">
        <v>0</v>
      </c>
      <c r="AG65" s="220"/>
      <c r="AH65" s="221" t="b">
        <v>0</v>
      </c>
      <c r="AI65" s="221" t="b">
        <v>0</v>
      </c>
      <c r="AJ65" s="221" t="b">
        <v>0</v>
      </c>
      <c r="AK65" s="221" t="b">
        <v>0</v>
      </c>
      <c r="AL65" s="220"/>
      <c r="AM65" s="221" t="b">
        <v>0</v>
      </c>
      <c r="AN65" s="221" t="b">
        <v>0</v>
      </c>
      <c r="AO65" s="221" t="b">
        <v>0</v>
      </c>
      <c r="AP65" s="221" t="b">
        <v>0</v>
      </c>
      <c r="AQ65" s="220"/>
      <c r="AR65" s="221" t="b">
        <v>0</v>
      </c>
      <c r="AS65" s="221" t="b">
        <v>0</v>
      </c>
      <c r="AT65" s="221" t="b">
        <v>0</v>
      </c>
      <c r="AU65" s="221" t="b">
        <v>0</v>
      </c>
      <c r="AV65" s="220"/>
      <c r="AW65" s="221" t="b">
        <v>0</v>
      </c>
      <c r="AX65" s="221" t="b">
        <v>0</v>
      </c>
      <c r="AY65" s="221" t="b">
        <v>0</v>
      </c>
      <c r="AZ65" s="221" t="b">
        <v>0</v>
      </c>
      <c r="BA65" s="220"/>
      <c r="BD65" s="272"/>
      <c r="BE65" s="272"/>
      <c r="BF65" s="272"/>
      <c r="BG65" s="272"/>
      <c r="BH65" s="272"/>
      <c r="BI65" s="272"/>
      <c r="BJ65" s="272"/>
    </row>
    <row r="66" spans="1:62" ht="25.5" customHeight="1" thickBot="1" x14ac:dyDescent="0.25">
      <c r="A66" s="230" t="str">
        <f>IF(B66&lt;&gt;"",IF(D67=TRUE,1,0)+IF(I67=TRUE,1,0)+IF(N67=TRUE,1,0)+IF(S67=TRUE,1,0)+IF(X67=TRUE,1,0)+IF(AC67=TRUE,1,0)+IF(AH67=TRUE,1,0)+IF(AM67=TRUE,1,0)+IF(AR67=TRUE,1,0)+IF(AW67=TRUE,1,0),"")</f>
        <v/>
      </c>
      <c r="B66" s="271"/>
      <c r="C66" s="271"/>
      <c r="D66" s="217" t="s">
        <v>230</v>
      </c>
      <c r="E66" s="217" t="s">
        <v>232</v>
      </c>
      <c r="F66" s="217" t="s">
        <v>234</v>
      </c>
      <c r="G66" s="217" t="s">
        <v>236</v>
      </c>
      <c r="H66" s="220"/>
      <c r="I66" s="217" t="s">
        <v>230</v>
      </c>
      <c r="J66" s="217" t="s">
        <v>232</v>
      </c>
      <c r="K66" s="217" t="s">
        <v>234</v>
      </c>
      <c r="L66" s="217" t="s">
        <v>236</v>
      </c>
      <c r="M66" s="220"/>
      <c r="N66" s="217" t="s">
        <v>230</v>
      </c>
      <c r="O66" s="217" t="s">
        <v>232</v>
      </c>
      <c r="P66" s="217" t="s">
        <v>234</v>
      </c>
      <c r="Q66" s="217" t="s">
        <v>236</v>
      </c>
      <c r="R66" s="220"/>
      <c r="S66" s="217" t="s">
        <v>230</v>
      </c>
      <c r="T66" s="217" t="s">
        <v>232</v>
      </c>
      <c r="U66" s="217" t="s">
        <v>234</v>
      </c>
      <c r="V66" s="217" t="s">
        <v>236</v>
      </c>
      <c r="W66" s="220"/>
      <c r="X66" s="217" t="s">
        <v>230</v>
      </c>
      <c r="Y66" s="217" t="s">
        <v>232</v>
      </c>
      <c r="Z66" s="217" t="s">
        <v>234</v>
      </c>
      <c r="AA66" s="217" t="s">
        <v>236</v>
      </c>
      <c r="AB66" s="220"/>
      <c r="AC66" s="217" t="s">
        <v>230</v>
      </c>
      <c r="AD66" s="217" t="s">
        <v>232</v>
      </c>
      <c r="AE66" s="217" t="s">
        <v>234</v>
      </c>
      <c r="AF66" s="217" t="s">
        <v>236</v>
      </c>
      <c r="AG66" s="220"/>
      <c r="AH66" s="217" t="s">
        <v>230</v>
      </c>
      <c r="AI66" s="217" t="s">
        <v>232</v>
      </c>
      <c r="AJ66" s="217" t="s">
        <v>234</v>
      </c>
      <c r="AK66" s="217" t="s">
        <v>236</v>
      </c>
      <c r="AL66" s="220"/>
      <c r="AM66" s="217" t="s">
        <v>230</v>
      </c>
      <c r="AN66" s="217" t="s">
        <v>232</v>
      </c>
      <c r="AO66" s="217" t="s">
        <v>234</v>
      </c>
      <c r="AP66" s="217" t="s">
        <v>236</v>
      </c>
      <c r="AQ66" s="220"/>
      <c r="AR66" s="217" t="s">
        <v>230</v>
      </c>
      <c r="AS66" s="217" t="s">
        <v>232</v>
      </c>
      <c r="AT66" s="217" t="s">
        <v>234</v>
      </c>
      <c r="AU66" s="217" t="s">
        <v>236</v>
      </c>
      <c r="AV66" s="220"/>
      <c r="AW66" s="217" t="s">
        <v>230</v>
      </c>
      <c r="AX66" s="217" t="s">
        <v>232</v>
      </c>
      <c r="AY66" s="217" t="s">
        <v>234</v>
      </c>
      <c r="AZ66" s="217" t="s">
        <v>236</v>
      </c>
      <c r="BA66" s="220"/>
      <c r="BD66" s="272"/>
      <c r="BE66" s="272"/>
      <c r="BF66" s="272"/>
      <c r="BG66" s="272"/>
      <c r="BH66" s="272"/>
      <c r="BI66" s="272"/>
      <c r="BJ66" s="272"/>
    </row>
    <row r="67" spans="1:62" ht="25.5" customHeight="1" thickTop="1" x14ac:dyDescent="0.2">
      <c r="A67" s="230" t="str">
        <f>IF(B66&lt;&gt;"",IF(E67=TRUE,1,0)+IF(J67=TRUE,1,0)+IF(O67=TRUE,1,0)+IF(T67=TRUE,1,0)+IF(Y67=TRUE,1,0)+IF(AD67=TRUE,1,0)+IF(AI67=TRUE,1,0)+IF(AN67=TRUE,1,0)+IF(AS67=TRUE,1,0)+IF(AX67=TRUE,1,0),"")</f>
        <v/>
      </c>
      <c r="B67" s="271"/>
      <c r="C67" s="271"/>
      <c r="D67" s="221" t="b">
        <v>0</v>
      </c>
      <c r="E67" s="221" t="b">
        <v>0</v>
      </c>
      <c r="F67" s="221" t="b">
        <v>0</v>
      </c>
      <c r="G67" s="221" t="b">
        <v>0</v>
      </c>
      <c r="H67" s="220"/>
      <c r="I67" s="221" t="b">
        <v>0</v>
      </c>
      <c r="J67" s="221" t="b">
        <v>0</v>
      </c>
      <c r="K67" s="221" t="b">
        <v>0</v>
      </c>
      <c r="L67" s="221" t="b">
        <v>0</v>
      </c>
      <c r="M67" s="220"/>
      <c r="N67" s="221" t="b">
        <v>0</v>
      </c>
      <c r="O67" s="221" t="b">
        <v>0</v>
      </c>
      <c r="P67" s="221" t="b">
        <v>0</v>
      </c>
      <c r="Q67" s="221" t="b">
        <v>0</v>
      </c>
      <c r="R67" s="220"/>
      <c r="S67" s="221" t="b">
        <v>0</v>
      </c>
      <c r="T67" s="221" t="b">
        <v>0</v>
      </c>
      <c r="U67" s="221" t="b">
        <v>0</v>
      </c>
      <c r="V67" s="221" t="b">
        <v>0</v>
      </c>
      <c r="W67" s="220"/>
      <c r="X67" s="221" t="b">
        <v>0</v>
      </c>
      <c r="Y67" s="221" t="b">
        <v>0</v>
      </c>
      <c r="Z67" s="221" t="b">
        <v>0</v>
      </c>
      <c r="AA67" s="221" t="b">
        <v>0</v>
      </c>
      <c r="AB67" s="220"/>
      <c r="AC67" s="221" t="b">
        <v>0</v>
      </c>
      <c r="AD67" s="221" t="b">
        <v>0</v>
      </c>
      <c r="AE67" s="221" t="b">
        <v>0</v>
      </c>
      <c r="AF67" s="221" t="b">
        <v>0</v>
      </c>
      <c r="AG67" s="220"/>
      <c r="AH67" s="221" t="b">
        <v>0</v>
      </c>
      <c r="AI67" s="221" t="b">
        <v>0</v>
      </c>
      <c r="AJ67" s="221" t="b">
        <v>0</v>
      </c>
      <c r="AK67" s="221" t="b">
        <v>0</v>
      </c>
      <c r="AL67" s="220"/>
      <c r="AM67" s="221" t="b">
        <v>0</v>
      </c>
      <c r="AN67" s="221" t="b">
        <v>0</v>
      </c>
      <c r="AO67" s="221" t="b">
        <v>0</v>
      </c>
      <c r="AP67" s="221" t="b">
        <v>0</v>
      </c>
      <c r="AQ67" s="220"/>
      <c r="AR67" s="221" t="b">
        <v>0</v>
      </c>
      <c r="AS67" s="221" t="b">
        <v>0</v>
      </c>
      <c r="AT67" s="221" t="b">
        <v>0</v>
      </c>
      <c r="AU67" s="221" t="b">
        <v>0</v>
      </c>
      <c r="AV67" s="220"/>
      <c r="AW67" s="221" t="b">
        <v>0</v>
      </c>
      <c r="AX67" s="221" t="b">
        <v>0</v>
      </c>
      <c r="AY67" s="221" t="b">
        <v>0</v>
      </c>
      <c r="AZ67" s="221" t="b">
        <v>0</v>
      </c>
      <c r="BA67" s="220"/>
      <c r="BD67" s="272"/>
      <c r="BE67" s="272"/>
      <c r="BF67" s="272"/>
      <c r="BG67" s="272"/>
      <c r="BH67" s="272"/>
      <c r="BI67" s="272"/>
      <c r="BJ67" s="272"/>
    </row>
    <row r="68" spans="1:62" ht="25.5" customHeight="1" thickBot="1" x14ac:dyDescent="0.25">
      <c r="A68" s="230" t="str">
        <f>IF(B68&lt;&gt;"",IF(D69=TRUE,1,0)+IF(I69=TRUE,1,0)+IF(N69=TRUE,1,0)+IF(S69=TRUE,1,0)+IF(X69=TRUE,1,0)+IF(AC69=TRUE,1,0)+IF(AH69=TRUE,1,0)+IF(AM69=TRUE,1,0)+IF(AR69=TRUE,1,0)+IF(AW69=TRUE,1,0),"")</f>
        <v/>
      </c>
      <c r="B68" s="271"/>
      <c r="C68" s="271"/>
      <c r="D68" s="217" t="s">
        <v>230</v>
      </c>
      <c r="E68" s="217" t="s">
        <v>232</v>
      </c>
      <c r="F68" s="217" t="s">
        <v>234</v>
      </c>
      <c r="G68" s="217" t="s">
        <v>236</v>
      </c>
      <c r="H68" s="220"/>
      <c r="I68" s="217" t="s">
        <v>230</v>
      </c>
      <c r="J68" s="217" t="s">
        <v>232</v>
      </c>
      <c r="K68" s="217" t="s">
        <v>234</v>
      </c>
      <c r="L68" s="217" t="s">
        <v>236</v>
      </c>
      <c r="M68" s="220"/>
      <c r="N68" s="217" t="s">
        <v>230</v>
      </c>
      <c r="O68" s="217" t="s">
        <v>232</v>
      </c>
      <c r="P68" s="217" t="s">
        <v>234</v>
      </c>
      <c r="Q68" s="217" t="s">
        <v>236</v>
      </c>
      <c r="R68" s="220"/>
      <c r="S68" s="217" t="s">
        <v>230</v>
      </c>
      <c r="T68" s="217" t="s">
        <v>232</v>
      </c>
      <c r="U68" s="217" t="s">
        <v>234</v>
      </c>
      <c r="V68" s="217" t="s">
        <v>236</v>
      </c>
      <c r="W68" s="220"/>
      <c r="X68" s="217" t="s">
        <v>230</v>
      </c>
      <c r="Y68" s="217" t="s">
        <v>232</v>
      </c>
      <c r="Z68" s="217" t="s">
        <v>234</v>
      </c>
      <c r="AA68" s="217" t="s">
        <v>236</v>
      </c>
      <c r="AB68" s="220"/>
      <c r="AC68" s="217" t="s">
        <v>230</v>
      </c>
      <c r="AD68" s="217" t="s">
        <v>232</v>
      </c>
      <c r="AE68" s="217" t="s">
        <v>234</v>
      </c>
      <c r="AF68" s="217" t="s">
        <v>236</v>
      </c>
      <c r="AG68" s="220"/>
      <c r="AH68" s="217" t="s">
        <v>230</v>
      </c>
      <c r="AI68" s="217" t="s">
        <v>232</v>
      </c>
      <c r="AJ68" s="217" t="s">
        <v>234</v>
      </c>
      <c r="AK68" s="217" t="s">
        <v>236</v>
      </c>
      <c r="AL68" s="220"/>
      <c r="AM68" s="217" t="s">
        <v>230</v>
      </c>
      <c r="AN68" s="217" t="s">
        <v>232</v>
      </c>
      <c r="AO68" s="217" t="s">
        <v>234</v>
      </c>
      <c r="AP68" s="217" t="s">
        <v>236</v>
      </c>
      <c r="AQ68" s="220"/>
      <c r="AR68" s="217" t="s">
        <v>230</v>
      </c>
      <c r="AS68" s="217" t="s">
        <v>232</v>
      </c>
      <c r="AT68" s="217" t="s">
        <v>234</v>
      </c>
      <c r="AU68" s="217" t="s">
        <v>236</v>
      </c>
      <c r="AV68" s="220"/>
      <c r="AW68" s="217" t="s">
        <v>230</v>
      </c>
      <c r="AX68" s="217" t="s">
        <v>232</v>
      </c>
      <c r="AY68" s="217" t="s">
        <v>234</v>
      </c>
      <c r="AZ68" s="217" t="s">
        <v>236</v>
      </c>
      <c r="BA68" s="220"/>
      <c r="BD68" s="272"/>
      <c r="BE68" s="272"/>
      <c r="BF68" s="272"/>
      <c r="BG68" s="272"/>
      <c r="BH68" s="272"/>
      <c r="BI68" s="272"/>
      <c r="BJ68" s="272"/>
    </row>
    <row r="69" spans="1:62" ht="25.5" customHeight="1" thickTop="1" x14ac:dyDescent="0.2">
      <c r="A69" s="230" t="str">
        <f>IF(B68&lt;&gt;"",IF(E69=TRUE,1,0)+IF(J69=TRUE,1,0)+IF(O69=TRUE,1,0)+IF(T69=TRUE,1,0)+IF(Y69=TRUE,1,0)+IF(AD69=TRUE,1,0)+IF(AI69=TRUE,1,0)+IF(AN69=TRUE,1,0)+IF(AS69=TRUE,1,0)+IF(AX69=TRUE,1,0),"")</f>
        <v/>
      </c>
      <c r="B69" s="271"/>
      <c r="C69" s="271"/>
      <c r="D69" s="221" t="b">
        <v>0</v>
      </c>
      <c r="E69" s="221" t="b">
        <v>0</v>
      </c>
      <c r="F69" s="221" t="b">
        <v>0</v>
      </c>
      <c r="G69" s="221" t="b">
        <v>0</v>
      </c>
      <c r="H69" s="220"/>
      <c r="I69" s="221" t="b">
        <v>0</v>
      </c>
      <c r="J69" s="221" t="b">
        <v>0</v>
      </c>
      <c r="K69" s="221" t="b">
        <v>0</v>
      </c>
      <c r="L69" s="221" t="b">
        <v>0</v>
      </c>
      <c r="M69" s="220"/>
      <c r="N69" s="221" t="b">
        <v>0</v>
      </c>
      <c r="O69" s="221" t="b">
        <v>0</v>
      </c>
      <c r="P69" s="221" t="b">
        <v>0</v>
      </c>
      <c r="Q69" s="221" t="b">
        <v>0</v>
      </c>
      <c r="R69" s="220"/>
      <c r="S69" s="221" t="b">
        <v>0</v>
      </c>
      <c r="T69" s="221" t="b">
        <v>0</v>
      </c>
      <c r="U69" s="221" t="b">
        <v>0</v>
      </c>
      <c r="V69" s="221" t="b">
        <v>0</v>
      </c>
      <c r="W69" s="220"/>
      <c r="X69" s="221" t="b">
        <v>0</v>
      </c>
      <c r="Y69" s="221" t="b">
        <v>0</v>
      </c>
      <c r="Z69" s="221" t="b">
        <v>0</v>
      </c>
      <c r="AA69" s="221" t="b">
        <v>0</v>
      </c>
      <c r="AB69" s="220"/>
      <c r="AC69" s="221" t="b">
        <v>0</v>
      </c>
      <c r="AD69" s="221" t="b">
        <v>0</v>
      </c>
      <c r="AE69" s="221" t="b">
        <v>0</v>
      </c>
      <c r="AF69" s="221" t="b">
        <v>0</v>
      </c>
      <c r="AG69" s="220"/>
      <c r="AH69" s="221" t="b">
        <v>0</v>
      </c>
      <c r="AI69" s="221" t="b">
        <v>0</v>
      </c>
      <c r="AJ69" s="221" t="b">
        <v>0</v>
      </c>
      <c r="AK69" s="221" t="b">
        <v>0</v>
      </c>
      <c r="AL69" s="220"/>
      <c r="AM69" s="221" t="b">
        <v>0</v>
      </c>
      <c r="AN69" s="221" t="b">
        <v>0</v>
      </c>
      <c r="AO69" s="221" t="b">
        <v>0</v>
      </c>
      <c r="AP69" s="221" t="b">
        <v>0</v>
      </c>
      <c r="AQ69" s="220"/>
      <c r="AR69" s="221" t="b">
        <v>0</v>
      </c>
      <c r="AS69" s="221" t="b">
        <v>0</v>
      </c>
      <c r="AT69" s="221" t="b">
        <v>0</v>
      </c>
      <c r="AU69" s="221" t="b">
        <v>0</v>
      </c>
      <c r="AV69" s="220"/>
      <c r="AW69" s="221" t="b">
        <v>0</v>
      </c>
      <c r="AX69" s="221" t="b">
        <v>0</v>
      </c>
      <c r="AY69" s="221" t="b">
        <v>0</v>
      </c>
      <c r="AZ69" s="221" t="b">
        <v>0</v>
      </c>
      <c r="BA69" s="220"/>
      <c r="BD69" s="272"/>
      <c r="BE69" s="272"/>
      <c r="BF69" s="272"/>
      <c r="BG69" s="272"/>
      <c r="BH69" s="272"/>
      <c r="BI69" s="272"/>
      <c r="BJ69" s="272"/>
    </row>
    <row r="70" spans="1:62" ht="25.5" customHeight="1" thickBot="1" x14ac:dyDescent="0.25">
      <c r="A70" s="230" t="str">
        <f>IF(B70&lt;&gt;"",IF(D71=TRUE,1,0)+IF(I71=TRUE,1,0)+IF(N71=TRUE,1,0)+IF(S71=TRUE,1,0)+IF(X71=TRUE,1,0)+IF(AC71=TRUE,1,0)+IF(AH71=TRUE,1,0)+IF(AM71=TRUE,1,0)+IF(AR71=TRUE,1,0)+IF(AW71=TRUE,1,0),"")</f>
        <v/>
      </c>
      <c r="B70" s="271"/>
      <c r="C70" s="271"/>
      <c r="D70" s="217" t="s">
        <v>230</v>
      </c>
      <c r="E70" s="217" t="s">
        <v>232</v>
      </c>
      <c r="F70" s="217" t="s">
        <v>234</v>
      </c>
      <c r="G70" s="217" t="s">
        <v>236</v>
      </c>
      <c r="H70" s="220"/>
      <c r="I70" s="217" t="s">
        <v>230</v>
      </c>
      <c r="J70" s="217" t="s">
        <v>232</v>
      </c>
      <c r="K70" s="217" t="s">
        <v>234</v>
      </c>
      <c r="L70" s="217" t="s">
        <v>236</v>
      </c>
      <c r="M70" s="220"/>
      <c r="N70" s="217" t="s">
        <v>230</v>
      </c>
      <c r="O70" s="217" t="s">
        <v>232</v>
      </c>
      <c r="P70" s="217" t="s">
        <v>234</v>
      </c>
      <c r="Q70" s="217" t="s">
        <v>236</v>
      </c>
      <c r="R70" s="220"/>
      <c r="S70" s="217" t="s">
        <v>230</v>
      </c>
      <c r="T70" s="217" t="s">
        <v>232</v>
      </c>
      <c r="U70" s="217" t="s">
        <v>234</v>
      </c>
      <c r="V70" s="217" t="s">
        <v>236</v>
      </c>
      <c r="W70" s="220"/>
      <c r="X70" s="217" t="s">
        <v>230</v>
      </c>
      <c r="Y70" s="217" t="s">
        <v>232</v>
      </c>
      <c r="Z70" s="217" t="s">
        <v>234</v>
      </c>
      <c r="AA70" s="217" t="s">
        <v>236</v>
      </c>
      <c r="AB70" s="220"/>
      <c r="AC70" s="217" t="s">
        <v>230</v>
      </c>
      <c r="AD70" s="217" t="s">
        <v>232</v>
      </c>
      <c r="AE70" s="217" t="s">
        <v>234</v>
      </c>
      <c r="AF70" s="217" t="s">
        <v>236</v>
      </c>
      <c r="AG70" s="220"/>
      <c r="AH70" s="217" t="s">
        <v>230</v>
      </c>
      <c r="AI70" s="217" t="s">
        <v>232</v>
      </c>
      <c r="AJ70" s="217" t="s">
        <v>234</v>
      </c>
      <c r="AK70" s="217" t="s">
        <v>236</v>
      </c>
      <c r="AL70" s="220"/>
      <c r="AM70" s="217" t="s">
        <v>230</v>
      </c>
      <c r="AN70" s="217" t="s">
        <v>232</v>
      </c>
      <c r="AO70" s="217" t="s">
        <v>234</v>
      </c>
      <c r="AP70" s="217" t="s">
        <v>236</v>
      </c>
      <c r="AQ70" s="220"/>
      <c r="AR70" s="217" t="s">
        <v>230</v>
      </c>
      <c r="AS70" s="217" t="s">
        <v>232</v>
      </c>
      <c r="AT70" s="217" t="s">
        <v>234</v>
      </c>
      <c r="AU70" s="217" t="s">
        <v>236</v>
      </c>
      <c r="AV70" s="220"/>
      <c r="AW70" s="217" t="s">
        <v>230</v>
      </c>
      <c r="AX70" s="217" t="s">
        <v>232</v>
      </c>
      <c r="AY70" s="217" t="s">
        <v>234</v>
      </c>
      <c r="AZ70" s="217" t="s">
        <v>236</v>
      </c>
      <c r="BA70" s="220"/>
      <c r="BD70" s="272"/>
      <c r="BE70" s="272"/>
      <c r="BF70" s="272"/>
      <c r="BG70" s="272"/>
      <c r="BH70" s="272"/>
      <c r="BI70" s="272"/>
      <c r="BJ70" s="272"/>
    </row>
    <row r="71" spans="1:62" ht="25.5" customHeight="1" thickTop="1" x14ac:dyDescent="0.2">
      <c r="A71" s="230" t="str">
        <f>IF(B70&lt;&gt;"",IF(E71=TRUE,1,0)+IF(J71=TRUE,1,0)+IF(O71=TRUE,1,0)+IF(T71=TRUE,1,0)+IF(Y71=TRUE,1,0)+IF(AD71=TRUE,1,0)+IF(AI71=TRUE,1,0)+IF(AN71=TRUE,1,0)+IF(AS71=TRUE,1,0)+IF(AX71=TRUE,1,0),"")</f>
        <v/>
      </c>
      <c r="B71" s="271"/>
      <c r="C71" s="271"/>
      <c r="D71" s="221" t="b">
        <v>0</v>
      </c>
      <c r="E71" s="221" t="b">
        <v>0</v>
      </c>
      <c r="F71" s="221" t="b">
        <v>0</v>
      </c>
      <c r="G71" s="221" t="b">
        <v>0</v>
      </c>
      <c r="H71" s="220"/>
      <c r="I71" s="221" t="b">
        <v>0</v>
      </c>
      <c r="J71" s="221" t="b">
        <v>0</v>
      </c>
      <c r="K71" s="221" t="b">
        <v>0</v>
      </c>
      <c r="L71" s="221" t="b">
        <v>0</v>
      </c>
      <c r="M71" s="220"/>
      <c r="N71" s="221" t="b">
        <v>0</v>
      </c>
      <c r="O71" s="221" t="b">
        <v>0</v>
      </c>
      <c r="P71" s="221" t="b">
        <v>0</v>
      </c>
      <c r="Q71" s="221" t="b">
        <v>0</v>
      </c>
      <c r="R71" s="220"/>
      <c r="S71" s="221" t="b">
        <v>0</v>
      </c>
      <c r="T71" s="221" t="b">
        <v>0</v>
      </c>
      <c r="U71" s="221" t="b">
        <v>0</v>
      </c>
      <c r="V71" s="221" t="b">
        <v>0</v>
      </c>
      <c r="W71" s="220"/>
      <c r="X71" s="221" t="b">
        <v>0</v>
      </c>
      <c r="Y71" s="221" t="b">
        <v>0</v>
      </c>
      <c r="Z71" s="221" t="b">
        <v>0</v>
      </c>
      <c r="AA71" s="221" t="b">
        <v>0</v>
      </c>
      <c r="AB71" s="220"/>
      <c r="AC71" s="221" t="b">
        <v>0</v>
      </c>
      <c r="AD71" s="221" t="b">
        <v>0</v>
      </c>
      <c r="AE71" s="221" t="b">
        <v>0</v>
      </c>
      <c r="AF71" s="221" t="b">
        <v>0</v>
      </c>
      <c r="AG71" s="220"/>
      <c r="AH71" s="221" t="b">
        <v>0</v>
      </c>
      <c r="AI71" s="221" t="b">
        <v>0</v>
      </c>
      <c r="AJ71" s="221" t="b">
        <v>0</v>
      </c>
      <c r="AK71" s="221" t="b">
        <v>0</v>
      </c>
      <c r="AL71" s="220"/>
      <c r="AM71" s="221" t="b">
        <v>0</v>
      </c>
      <c r="AN71" s="221" t="b">
        <v>0</v>
      </c>
      <c r="AO71" s="221" t="b">
        <v>0</v>
      </c>
      <c r="AP71" s="221" t="b">
        <v>0</v>
      </c>
      <c r="AQ71" s="220"/>
      <c r="AR71" s="221" t="b">
        <v>0</v>
      </c>
      <c r="AS71" s="221" t="b">
        <v>0</v>
      </c>
      <c r="AT71" s="221" t="b">
        <v>0</v>
      </c>
      <c r="AU71" s="221" t="b">
        <v>0</v>
      </c>
      <c r="AV71" s="220"/>
      <c r="AW71" s="221" t="b">
        <v>0</v>
      </c>
      <c r="AX71" s="221" t="b">
        <v>0</v>
      </c>
      <c r="AY71" s="221" t="b">
        <v>0</v>
      </c>
      <c r="AZ71" s="221" t="b">
        <v>0</v>
      </c>
      <c r="BA71" s="220"/>
      <c r="BD71" s="272"/>
      <c r="BE71" s="272"/>
      <c r="BF71" s="272"/>
      <c r="BG71" s="272"/>
      <c r="BH71" s="272"/>
      <c r="BI71" s="272"/>
      <c r="BJ71" s="272"/>
    </row>
    <row r="72" spans="1:62" ht="25.5" customHeight="1" thickBot="1" x14ac:dyDescent="0.25">
      <c r="A72" s="230" t="str">
        <f>IF(B72&lt;&gt;"",IF(D73=TRUE,1,0)+IF(I73=TRUE,1,0)+IF(N73=TRUE,1,0)+IF(S73=TRUE,1,0)+IF(X73=TRUE,1,0)+IF(AC73=TRUE,1,0)+IF(AH73=TRUE,1,0)+IF(AM73=TRUE,1,0)+IF(AR73=TRUE,1,0)+IF(AW73=TRUE,1,0),"")</f>
        <v/>
      </c>
      <c r="B72" s="271"/>
      <c r="C72" s="271"/>
      <c r="D72" s="217" t="s">
        <v>230</v>
      </c>
      <c r="E72" s="217" t="s">
        <v>232</v>
      </c>
      <c r="F72" s="217" t="s">
        <v>234</v>
      </c>
      <c r="G72" s="217" t="s">
        <v>236</v>
      </c>
      <c r="H72" s="220"/>
      <c r="I72" s="217" t="s">
        <v>230</v>
      </c>
      <c r="J72" s="217" t="s">
        <v>232</v>
      </c>
      <c r="K72" s="217" t="s">
        <v>234</v>
      </c>
      <c r="L72" s="217" t="s">
        <v>236</v>
      </c>
      <c r="M72" s="220"/>
      <c r="N72" s="217" t="s">
        <v>230</v>
      </c>
      <c r="O72" s="217" t="s">
        <v>232</v>
      </c>
      <c r="P72" s="217" t="s">
        <v>234</v>
      </c>
      <c r="Q72" s="217" t="s">
        <v>236</v>
      </c>
      <c r="R72" s="220"/>
      <c r="S72" s="217" t="s">
        <v>230</v>
      </c>
      <c r="T72" s="217" t="s">
        <v>232</v>
      </c>
      <c r="U72" s="217" t="s">
        <v>234</v>
      </c>
      <c r="V72" s="217" t="s">
        <v>236</v>
      </c>
      <c r="W72" s="220"/>
      <c r="X72" s="217" t="s">
        <v>230</v>
      </c>
      <c r="Y72" s="217" t="s">
        <v>232</v>
      </c>
      <c r="Z72" s="217" t="s">
        <v>234</v>
      </c>
      <c r="AA72" s="217" t="s">
        <v>236</v>
      </c>
      <c r="AB72" s="220"/>
      <c r="AC72" s="217" t="s">
        <v>230</v>
      </c>
      <c r="AD72" s="217" t="s">
        <v>232</v>
      </c>
      <c r="AE72" s="217" t="s">
        <v>234</v>
      </c>
      <c r="AF72" s="217" t="s">
        <v>236</v>
      </c>
      <c r="AG72" s="220"/>
      <c r="AH72" s="217" t="s">
        <v>230</v>
      </c>
      <c r="AI72" s="217" t="s">
        <v>232</v>
      </c>
      <c r="AJ72" s="217" t="s">
        <v>234</v>
      </c>
      <c r="AK72" s="217" t="s">
        <v>236</v>
      </c>
      <c r="AL72" s="220"/>
      <c r="AM72" s="217" t="s">
        <v>230</v>
      </c>
      <c r="AN72" s="217" t="s">
        <v>232</v>
      </c>
      <c r="AO72" s="217" t="s">
        <v>234</v>
      </c>
      <c r="AP72" s="217" t="s">
        <v>236</v>
      </c>
      <c r="AQ72" s="220"/>
      <c r="AR72" s="217" t="s">
        <v>230</v>
      </c>
      <c r="AS72" s="217" t="s">
        <v>232</v>
      </c>
      <c r="AT72" s="217" t="s">
        <v>234</v>
      </c>
      <c r="AU72" s="217" t="s">
        <v>236</v>
      </c>
      <c r="AV72" s="220"/>
      <c r="AW72" s="217" t="s">
        <v>230</v>
      </c>
      <c r="AX72" s="217" t="s">
        <v>232</v>
      </c>
      <c r="AY72" s="217" t="s">
        <v>234</v>
      </c>
      <c r="AZ72" s="217" t="s">
        <v>236</v>
      </c>
      <c r="BA72" s="220"/>
      <c r="BD72" s="272"/>
      <c r="BE72" s="272"/>
      <c r="BF72" s="272"/>
      <c r="BG72" s="272"/>
      <c r="BH72" s="272"/>
      <c r="BI72" s="272"/>
      <c r="BJ72" s="272"/>
    </row>
    <row r="73" spans="1:62" ht="25.5" customHeight="1" thickTop="1" x14ac:dyDescent="0.2">
      <c r="A73" s="230" t="str">
        <f>IF(B72&lt;&gt;"",IF(E73=TRUE,1,0)+IF(J73=TRUE,1,0)+IF(O73=TRUE,1,0)+IF(T73=TRUE,1,0)+IF(Y73=TRUE,1,0)+IF(AD73=TRUE,1,0)+IF(AI73=TRUE,1,0)+IF(AN73=TRUE,1,0)+IF(AS73=TRUE,1,0)+IF(AX73=TRUE,1,0),"")</f>
        <v/>
      </c>
      <c r="B73" s="271"/>
      <c r="C73" s="271"/>
      <c r="D73" s="221" t="b">
        <v>0</v>
      </c>
      <c r="E73" s="221" t="b">
        <v>0</v>
      </c>
      <c r="F73" s="221" t="b">
        <v>0</v>
      </c>
      <c r="G73" s="221" t="b">
        <v>0</v>
      </c>
      <c r="H73" s="220"/>
      <c r="I73" s="221" t="b">
        <v>0</v>
      </c>
      <c r="J73" s="221" t="b">
        <v>0</v>
      </c>
      <c r="K73" s="221" t="b">
        <v>0</v>
      </c>
      <c r="L73" s="221" t="b">
        <v>0</v>
      </c>
      <c r="M73" s="220"/>
      <c r="N73" s="221" t="b">
        <v>0</v>
      </c>
      <c r="O73" s="221" t="b">
        <v>0</v>
      </c>
      <c r="P73" s="221" t="b">
        <v>0</v>
      </c>
      <c r="Q73" s="221" t="b">
        <v>0</v>
      </c>
      <c r="R73" s="220"/>
      <c r="S73" s="221" t="b">
        <v>0</v>
      </c>
      <c r="T73" s="221" t="b">
        <v>0</v>
      </c>
      <c r="U73" s="221" t="b">
        <v>0</v>
      </c>
      <c r="V73" s="221" t="b">
        <v>0</v>
      </c>
      <c r="W73" s="220"/>
      <c r="X73" s="221" t="b">
        <v>0</v>
      </c>
      <c r="Y73" s="221" t="b">
        <v>0</v>
      </c>
      <c r="Z73" s="221" t="b">
        <v>0</v>
      </c>
      <c r="AA73" s="221" t="b">
        <v>0</v>
      </c>
      <c r="AB73" s="220"/>
      <c r="AC73" s="221" t="b">
        <v>0</v>
      </c>
      <c r="AD73" s="221" t="b">
        <v>0</v>
      </c>
      <c r="AE73" s="221" t="b">
        <v>0</v>
      </c>
      <c r="AF73" s="221" t="b">
        <v>0</v>
      </c>
      <c r="AG73" s="220"/>
      <c r="AH73" s="221" t="b">
        <v>0</v>
      </c>
      <c r="AI73" s="221" t="b">
        <v>0</v>
      </c>
      <c r="AJ73" s="221" t="b">
        <v>0</v>
      </c>
      <c r="AK73" s="221" t="b">
        <v>0</v>
      </c>
      <c r="AL73" s="220"/>
      <c r="AM73" s="221" t="b">
        <v>0</v>
      </c>
      <c r="AN73" s="221" t="b">
        <v>0</v>
      </c>
      <c r="AO73" s="221" t="b">
        <v>0</v>
      </c>
      <c r="AP73" s="221" t="b">
        <v>0</v>
      </c>
      <c r="AQ73" s="220"/>
      <c r="AR73" s="221" t="b">
        <v>0</v>
      </c>
      <c r="AS73" s="221" t="b">
        <v>0</v>
      </c>
      <c r="AT73" s="221" t="b">
        <v>0</v>
      </c>
      <c r="AU73" s="221" t="b">
        <v>0</v>
      </c>
      <c r="AV73" s="220"/>
      <c r="AW73" s="221" t="b">
        <v>0</v>
      </c>
      <c r="AX73" s="221" t="b">
        <v>0</v>
      </c>
      <c r="AY73" s="221" t="b">
        <v>0</v>
      </c>
      <c r="AZ73" s="221" t="b">
        <v>0</v>
      </c>
      <c r="BA73" s="220"/>
      <c r="BD73" s="272"/>
      <c r="BE73" s="272"/>
      <c r="BF73" s="272"/>
      <c r="BG73" s="272"/>
      <c r="BH73" s="272"/>
      <c r="BI73" s="272"/>
      <c r="BJ73" s="272"/>
    </row>
    <row r="74" spans="1:62" ht="25.5" customHeight="1" thickBot="1" x14ac:dyDescent="0.25">
      <c r="A74" s="230" t="str">
        <f>IF(B74&lt;&gt;"",IF(D75=TRUE,1,0)+IF(I75=TRUE,1,0)+IF(N75=TRUE,1,0)+IF(S75=TRUE,1,0)+IF(X75=TRUE,1,0)+IF(AC75=TRUE,1,0)+IF(AH75=TRUE,1,0)+IF(AM75=TRUE,1,0)+IF(AR75=TRUE,1,0)+IF(AW75=TRUE,1,0),"")</f>
        <v/>
      </c>
      <c r="B74" s="271"/>
      <c r="C74" s="271"/>
      <c r="D74" s="217" t="s">
        <v>230</v>
      </c>
      <c r="E74" s="217" t="s">
        <v>232</v>
      </c>
      <c r="F74" s="217" t="s">
        <v>234</v>
      </c>
      <c r="G74" s="217" t="s">
        <v>236</v>
      </c>
      <c r="H74" s="220"/>
      <c r="I74" s="217" t="s">
        <v>230</v>
      </c>
      <c r="J74" s="217" t="s">
        <v>232</v>
      </c>
      <c r="K74" s="217" t="s">
        <v>234</v>
      </c>
      <c r="L74" s="217" t="s">
        <v>236</v>
      </c>
      <c r="M74" s="220"/>
      <c r="N74" s="217" t="s">
        <v>230</v>
      </c>
      <c r="O74" s="217" t="s">
        <v>232</v>
      </c>
      <c r="P74" s="217" t="s">
        <v>234</v>
      </c>
      <c r="Q74" s="217" t="s">
        <v>236</v>
      </c>
      <c r="R74" s="220"/>
      <c r="S74" s="217" t="s">
        <v>230</v>
      </c>
      <c r="T74" s="217" t="s">
        <v>232</v>
      </c>
      <c r="U74" s="217" t="s">
        <v>234</v>
      </c>
      <c r="V74" s="217" t="s">
        <v>236</v>
      </c>
      <c r="W74" s="220"/>
      <c r="X74" s="217" t="s">
        <v>230</v>
      </c>
      <c r="Y74" s="217" t="s">
        <v>232</v>
      </c>
      <c r="Z74" s="217" t="s">
        <v>234</v>
      </c>
      <c r="AA74" s="217" t="s">
        <v>236</v>
      </c>
      <c r="AB74" s="220"/>
      <c r="AC74" s="217" t="s">
        <v>230</v>
      </c>
      <c r="AD74" s="217" t="s">
        <v>232</v>
      </c>
      <c r="AE74" s="217" t="s">
        <v>234</v>
      </c>
      <c r="AF74" s="217" t="s">
        <v>236</v>
      </c>
      <c r="AG74" s="220"/>
      <c r="AH74" s="217" t="s">
        <v>230</v>
      </c>
      <c r="AI74" s="217" t="s">
        <v>232</v>
      </c>
      <c r="AJ74" s="217" t="s">
        <v>234</v>
      </c>
      <c r="AK74" s="217" t="s">
        <v>236</v>
      </c>
      <c r="AL74" s="220"/>
      <c r="AM74" s="217" t="s">
        <v>230</v>
      </c>
      <c r="AN74" s="217" t="s">
        <v>232</v>
      </c>
      <c r="AO74" s="217" t="s">
        <v>234</v>
      </c>
      <c r="AP74" s="217" t="s">
        <v>236</v>
      </c>
      <c r="AQ74" s="220"/>
      <c r="AR74" s="217" t="s">
        <v>230</v>
      </c>
      <c r="AS74" s="217" t="s">
        <v>232</v>
      </c>
      <c r="AT74" s="217" t="s">
        <v>234</v>
      </c>
      <c r="AU74" s="217" t="s">
        <v>236</v>
      </c>
      <c r="AV74" s="220"/>
      <c r="AW74" s="217" t="s">
        <v>230</v>
      </c>
      <c r="AX74" s="217" t="s">
        <v>232</v>
      </c>
      <c r="AY74" s="217" t="s">
        <v>234</v>
      </c>
      <c r="AZ74" s="217" t="s">
        <v>236</v>
      </c>
      <c r="BA74" s="220"/>
      <c r="BD74" s="272"/>
      <c r="BE74" s="272"/>
      <c r="BF74" s="272"/>
      <c r="BG74" s="272"/>
      <c r="BH74" s="272"/>
      <c r="BI74" s="272"/>
      <c r="BJ74" s="272"/>
    </row>
    <row r="75" spans="1:62" ht="25.5" customHeight="1" thickTop="1" x14ac:dyDescent="0.2">
      <c r="A75" s="230" t="str">
        <f>IF(B74&lt;&gt;"",IF(E75=TRUE,1,0)+IF(J75=TRUE,1,0)+IF(O75=TRUE,1,0)+IF(T75=TRUE,1,0)+IF(Y75=TRUE,1,0)+IF(AD75=TRUE,1,0)+IF(AI75=TRUE,1,0)+IF(AN75=TRUE,1,0)+IF(AS75=TRUE,1,0)+IF(AX75=TRUE,1,0),"")</f>
        <v/>
      </c>
      <c r="B75" s="271"/>
      <c r="C75" s="271"/>
      <c r="D75" s="221" t="b">
        <v>0</v>
      </c>
      <c r="E75" s="221" t="b">
        <v>0</v>
      </c>
      <c r="F75" s="221" t="b">
        <v>0</v>
      </c>
      <c r="G75" s="221" t="b">
        <v>0</v>
      </c>
      <c r="H75" s="220"/>
      <c r="I75" s="221" t="b">
        <v>0</v>
      </c>
      <c r="J75" s="221" t="b">
        <v>0</v>
      </c>
      <c r="K75" s="221" t="b">
        <v>0</v>
      </c>
      <c r="L75" s="221" t="b">
        <v>0</v>
      </c>
      <c r="M75" s="220"/>
      <c r="N75" s="221" t="b">
        <v>0</v>
      </c>
      <c r="O75" s="221" t="b">
        <v>0</v>
      </c>
      <c r="P75" s="221" t="b">
        <v>0</v>
      </c>
      <c r="Q75" s="221" t="b">
        <v>0</v>
      </c>
      <c r="R75" s="220"/>
      <c r="S75" s="221" t="b">
        <v>0</v>
      </c>
      <c r="T75" s="221" t="b">
        <v>0</v>
      </c>
      <c r="U75" s="221" t="b">
        <v>0</v>
      </c>
      <c r="V75" s="221" t="b">
        <v>0</v>
      </c>
      <c r="W75" s="220"/>
      <c r="X75" s="221" t="b">
        <v>0</v>
      </c>
      <c r="Y75" s="221" t="b">
        <v>0</v>
      </c>
      <c r="Z75" s="221" t="b">
        <v>0</v>
      </c>
      <c r="AA75" s="221" t="b">
        <v>0</v>
      </c>
      <c r="AB75" s="220"/>
      <c r="AC75" s="221" t="b">
        <v>0</v>
      </c>
      <c r="AD75" s="221" t="b">
        <v>0</v>
      </c>
      <c r="AE75" s="221" t="b">
        <v>0</v>
      </c>
      <c r="AF75" s="221" t="b">
        <v>0</v>
      </c>
      <c r="AG75" s="220"/>
      <c r="AH75" s="221" t="b">
        <v>0</v>
      </c>
      <c r="AI75" s="221" t="b">
        <v>0</v>
      </c>
      <c r="AJ75" s="221" t="b">
        <v>0</v>
      </c>
      <c r="AK75" s="221" t="b">
        <v>0</v>
      </c>
      <c r="AL75" s="220"/>
      <c r="AM75" s="221" t="b">
        <v>0</v>
      </c>
      <c r="AN75" s="221" t="b">
        <v>0</v>
      </c>
      <c r="AO75" s="221" t="b">
        <v>0</v>
      </c>
      <c r="AP75" s="221" t="b">
        <v>0</v>
      </c>
      <c r="AQ75" s="220"/>
      <c r="AR75" s="221" t="b">
        <v>0</v>
      </c>
      <c r="AS75" s="221" t="b">
        <v>0</v>
      </c>
      <c r="AT75" s="221" t="b">
        <v>0</v>
      </c>
      <c r="AU75" s="221" t="b">
        <v>0</v>
      </c>
      <c r="AV75" s="220"/>
      <c r="AW75" s="221" t="b">
        <v>0</v>
      </c>
      <c r="AX75" s="221" t="b">
        <v>0</v>
      </c>
      <c r="AY75" s="221" t="b">
        <v>0</v>
      </c>
      <c r="AZ75" s="221" t="b">
        <v>0</v>
      </c>
      <c r="BA75" s="220"/>
      <c r="BD75" s="272"/>
      <c r="BE75" s="272"/>
      <c r="BF75" s="272"/>
      <c r="BG75" s="272"/>
      <c r="BH75" s="272"/>
      <c r="BI75" s="272"/>
      <c r="BJ75" s="272"/>
    </row>
    <row r="76" spans="1:62" ht="25.5" customHeight="1" thickBot="1" x14ac:dyDescent="0.25">
      <c r="A76" s="230" t="str">
        <f>IF(B76&lt;&gt;"",IF(D77=TRUE,1,0)+IF(I77=TRUE,1,0)+IF(N77=TRUE,1,0)+IF(S77=TRUE,1,0)+IF(X77=TRUE,1,0)+IF(AC77=TRUE,1,0)+IF(AH77=TRUE,1,0)+IF(AM77=TRUE,1,0)+IF(AR77=TRUE,1,0)+IF(AW77=TRUE,1,0),"")</f>
        <v/>
      </c>
      <c r="B76" s="271"/>
      <c r="C76" s="271"/>
      <c r="D76" s="217" t="s">
        <v>230</v>
      </c>
      <c r="E76" s="217" t="s">
        <v>232</v>
      </c>
      <c r="F76" s="217" t="s">
        <v>234</v>
      </c>
      <c r="G76" s="217" t="s">
        <v>236</v>
      </c>
      <c r="H76" s="220"/>
      <c r="I76" s="217" t="s">
        <v>230</v>
      </c>
      <c r="J76" s="217" t="s">
        <v>232</v>
      </c>
      <c r="K76" s="217" t="s">
        <v>234</v>
      </c>
      <c r="L76" s="217" t="s">
        <v>236</v>
      </c>
      <c r="M76" s="220"/>
      <c r="N76" s="217" t="s">
        <v>230</v>
      </c>
      <c r="O76" s="217" t="s">
        <v>232</v>
      </c>
      <c r="P76" s="217" t="s">
        <v>234</v>
      </c>
      <c r="Q76" s="217" t="s">
        <v>236</v>
      </c>
      <c r="R76" s="220"/>
      <c r="S76" s="217" t="s">
        <v>230</v>
      </c>
      <c r="T76" s="217" t="s">
        <v>232</v>
      </c>
      <c r="U76" s="217" t="s">
        <v>234</v>
      </c>
      <c r="V76" s="217" t="s">
        <v>236</v>
      </c>
      <c r="W76" s="220"/>
      <c r="X76" s="217" t="s">
        <v>230</v>
      </c>
      <c r="Y76" s="217" t="s">
        <v>232</v>
      </c>
      <c r="Z76" s="217" t="s">
        <v>234</v>
      </c>
      <c r="AA76" s="217" t="s">
        <v>236</v>
      </c>
      <c r="AB76" s="220"/>
      <c r="AC76" s="217" t="s">
        <v>230</v>
      </c>
      <c r="AD76" s="217" t="s">
        <v>232</v>
      </c>
      <c r="AE76" s="217" t="s">
        <v>234</v>
      </c>
      <c r="AF76" s="217" t="s">
        <v>236</v>
      </c>
      <c r="AG76" s="220"/>
      <c r="AH76" s="217" t="s">
        <v>230</v>
      </c>
      <c r="AI76" s="217" t="s">
        <v>232</v>
      </c>
      <c r="AJ76" s="217" t="s">
        <v>234</v>
      </c>
      <c r="AK76" s="217" t="s">
        <v>236</v>
      </c>
      <c r="AL76" s="220"/>
      <c r="AM76" s="217" t="s">
        <v>230</v>
      </c>
      <c r="AN76" s="217" t="s">
        <v>232</v>
      </c>
      <c r="AO76" s="217" t="s">
        <v>234</v>
      </c>
      <c r="AP76" s="217" t="s">
        <v>236</v>
      </c>
      <c r="AQ76" s="220"/>
      <c r="AR76" s="217" t="s">
        <v>230</v>
      </c>
      <c r="AS76" s="217" t="s">
        <v>232</v>
      </c>
      <c r="AT76" s="217" t="s">
        <v>234</v>
      </c>
      <c r="AU76" s="217" t="s">
        <v>236</v>
      </c>
      <c r="AV76" s="220"/>
      <c r="AW76" s="217" t="s">
        <v>230</v>
      </c>
      <c r="AX76" s="217" t="s">
        <v>232</v>
      </c>
      <c r="AY76" s="217" t="s">
        <v>234</v>
      </c>
      <c r="AZ76" s="217" t="s">
        <v>236</v>
      </c>
      <c r="BA76" s="220"/>
      <c r="BD76" s="272"/>
      <c r="BE76" s="272"/>
      <c r="BF76" s="272"/>
      <c r="BG76" s="272"/>
      <c r="BH76" s="272"/>
      <c r="BI76" s="272"/>
      <c r="BJ76" s="272"/>
    </row>
    <row r="77" spans="1:62" ht="25.5" customHeight="1" thickTop="1" x14ac:dyDescent="0.2">
      <c r="A77" s="230" t="str">
        <f>IF(B76&lt;&gt;"",IF(E77=TRUE,1,0)+IF(J77=TRUE,1,0)+IF(O77=TRUE,1,0)+IF(T77=TRUE,1,0)+IF(Y77=TRUE,1,0)+IF(AD77=TRUE,1,0)+IF(AI77=TRUE,1,0)+IF(AN77=TRUE,1,0)+IF(AS77=TRUE,1,0)+IF(AX77=TRUE,1,0),"")</f>
        <v/>
      </c>
      <c r="B77" s="271"/>
      <c r="C77" s="271"/>
      <c r="D77" s="221" t="b">
        <v>0</v>
      </c>
      <c r="E77" s="221" t="b">
        <v>0</v>
      </c>
      <c r="F77" s="221" t="b">
        <v>0</v>
      </c>
      <c r="G77" s="221" t="b">
        <v>0</v>
      </c>
      <c r="H77" s="220"/>
      <c r="I77" s="221" t="b">
        <v>0</v>
      </c>
      <c r="J77" s="221" t="b">
        <v>0</v>
      </c>
      <c r="K77" s="221" t="b">
        <v>0</v>
      </c>
      <c r="L77" s="221" t="b">
        <v>0</v>
      </c>
      <c r="M77" s="220"/>
      <c r="N77" s="221" t="b">
        <v>0</v>
      </c>
      <c r="O77" s="221" t="b">
        <v>0</v>
      </c>
      <c r="P77" s="221" t="b">
        <v>0</v>
      </c>
      <c r="Q77" s="221" t="b">
        <v>0</v>
      </c>
      <c r="R77" s="220"/>
      <c r="S77" s="221" t="b">
        <v>0</v>
      </c>
      <c r="T77" s="221" t="b">
        <v>0</v>
      </c>
      <c r="U77" s="221" t="b">
        <v>0</v>
      </c>
      <c r="V77" s="221" t="b">
        <v>0</v>
      </c>
      <c r="W77" s="220"/>
      <c r="X77" s="221" t="b">
        <v>0</v>
      </c>
      <c r="Y77" s="221" t="b">
        <v>0</v>
      </c>
      <c r="Z77" s="221" t="b">
        <v>0</v>
      </c>
      <c r="AA77" s="221" t="b">
        <v>0</v>
      </c>
      <c r="AB77" s="220"/>
      <c r="AC77" s="221" t="b">
        <v>0</v>
      </c>
      <c r="AD77" s="221" t="b">
        <v>0</v>
      </c>
      <c r="AE77" s="221" t="b">
        <v>0</v>
      </c>
      <c r="AF77" s="221" t="b">
        <v>0</v>
      </c>
      <c r="AG77" s="220"/>
      <c r="AH77" s="221" t="b">
        <v>0</v>
      </c>
      <c r="AI77" s="221" t="b">
        <v>0</v>
      </c>
      <c r="AJ77" s="221" t="b">
        <v>0</v>
      </c>
      <c r="AK77" s="221" t="b">
        <v>0</v>
      </c>
      <c r="AL77" s="220"/>
      <c r="AM77" s="221" t="b">
        <v>0</v>
      </c>
      <c r="AN77" s="221" t="b">
        <v>0</v>
      </c>
      <c r="AO77" s="221" t="b">
        <v>0</v>
      </c>
      <c r="AP77" s="221" t="b">
        <v>0</v>
      </c>
      <c r="AQ77" s="220"/>
      <c r="AR77" s="221" t="b">
        <v>0</v>
      </c>
      <c r="AS77" s="221" t="b">
        <v>0</v>
      </c>
      <c r="AT77" s="221" t="b">
        <v>0</v>
      </c>
      <c r="AU77" s="221" t="b">
        <v>0</v>
      </c>
      <c r="AV77" s="220"/>
      <c r="AW77" s="221" t="b">
        <v>0</v>
      </c>
      <c r="AX77" s="221" t="b">
        <v>0</v>
      </c>
      <c r="AY77" s="221" t="b">
        <v>0</v>
      </c>
      <c r="AZ77" s="221" t="b">
        <v>0</v>
      </c>
      <c r="BA77" s="220"/>
      <c r="BD77" s="272"/>
      <c r="BE77" s="272"/>
      <c r="BF77" s="272"/>
      <c r="BG77" s="272"/>
      <c r="BH77" s="272"/>
      <c r="BI77" s="272"/>
      <c r="BJ77" s="272"/>
    </row>
    <row r="78" spans="1:62" ht="25.5" customHeight="1" thickBot="1" x14ac:dyDescent="0.25">
      <c r="A78" s="230" t="str">
        <f>IF(B78&lt;&gt;"",IF(D79=TRUE,1,0)+IF(I79=TRUE,1,0)+IF(N79=TRUE,1,0)+IF(S79=TRUE,1,0)+IF(X79=TRUE,1,0)+IF(AC79=TRUE,1,0)+IF(AH79=TRUE,1,0)+IF(AM79=TRUE,1,0)+IF(AR79=TRUE,1,0)+IF(AW79=TRUE,1,0),"")</f>
        <v/>
      </c>
      <c r="B78" s="271"/>
      <c r="C78" s="271"/>
      <c r="D78" s="217" t="s">
        <v>230</v>
      </c>
      <c r="E78" s="217" t="s">
        <v>232</v>
      </c>
      <c r="F78" s="217" t="s">
        <v>234</v>
      </c>
      <c r="G78" s="217" t="s">
        <v>236</v>
      </c>
      <c r="H78" s="220"/>
      <c r="I78" s="217" t="s">
        <v>230</v>
      </c>
      <c r="J78" s="217" t="s">
        <v>232</v>
      </c>
      <c r="K78" s="217" t="s">
        <v>234</v>
      </c>
      <c r="L78" s="217" t="s">
        <v>236</v>
      </c>
      <c r="M78" s="220"/>
      <c r="N78" s="217" t="s">
        <v>230</v>
      </c>
      <c r="O78" s="217" t="s">
        <v>232</v>
      </c>
      <c r="P78" s="217" t="s">
        <v>234</v>
      </c>
      <c r="Q78" s="217" t="s">
        <v>236</v>
      </c>
      <c r="R78" s="220"/>
      <c r="S78" s="217" t="s">
        <v>230</v>
      </c>
      <c r="T78" s="217" t="s">
        <v>232</v>
      </c>
      <c r="U78" s="217" t="s">
        <v>234</v>
      </c>
      <c r="V78" s="217" t="s">
        <v>236</v>
      </c>
      <c r="W78" s="220"/>
      <c r="X78" s="217" t="s">
        <v>230</v>
      </c>
      <c r="Y78" s="217" t="s">
        <v>232</v>
      </c>
      <c r="Z78" s="217" t="s">
        <v>234</v>
      </c>
      <c r="AA78" s="217" t="s">
        <v>236</v>
      </c>
      <c r="AB78" s="220"/>
      <c r="AC78" s="217" t="s">
        <v>230</v>
      </c>
      <c r="AD78" s="217" t="s">
        <v>232</v>
      </c>
      <c r="AE78" s="217" t="s">
        <v>234</v>
      </c>
      <c r="AF78" s="217" t="s">
        <v>236</v>
      </c>
      <c r="AG78" s="220"/>
      <c r="AH78" s="217" t="s">
        <v>230</v>
      </c>
      <c r="AI78" s="217" t="s">
        <v>232</v>
      </c>
      <c r="AJ78" s="217" t="s">
        <v>234</v>
      </c>
      <c r="AK78" s="217" t="s">
        <v>236</v>
      </c>
      <c r="AL78" s="220"/>
      <c r="AM78" s="217" t="s">
        <v>230</v>
      </c>
      <c r="AN78" s="217" t="s">
        <v>232</v>
      </c>
      <c r="AO78" s="217" t="s">
        <v>234</v>
      </c>
      <c r="AP78" s="217" t="s">
        <v>236</v>
      </c>
      <c r="AQ78" s="220"/>
      <c r="AR78" s="217" t="s">
        <v>230</v>
      </c>
      <c r="AS78" s="217" t="s">
        <v>232</v>
      </c>
      <c r="AT78" s="217" t="s">
        <v>234</v>
      </c>
      <c r="AU78" s="217" t="s">
        <v>236</v>
      </c>
      <c r="AV78" s="220"/>
      <c r="AW78" s="217" t="s">
        <v>230</v>
      </c>
      <c r="AX78" s="217" t="s">
        <v>232</v>
      </c>
      <c r="AY78" s="217" t="s">
        <v>234</v>
      </c>
      <c r="AZ78" s="217" t="s">
        <v>236</v>
      </c>
      <c r="BA78" s="220"/>
      <c r="BD78" s="272"/>
      <c r="BE78" s="272"/>
      <c r="BF78" s="272"/>
      <c r="BG78" s="272"/>
      <c r="BH78" s="272"/>
      <c r="BI78" s="272"/>
      <c r="BJ78" s="272"/>
    </row>
    <row r="79" spans="1:62" ht="25.5" customHeight="1" thickTop="1" x14ac:dyDescent="0.2">
      <c r="A79" s="230" t="str">
        <f>IF(B78&lt;&gt;"",IF(E79=TRUE,1,0)+IF(J79=TRUE,1,0)+IF(O79=TRUE,1,0)+IF(T79=TRUE,1,0)+IF(Y79=TRUE,1,0)+IF(AD79=TRUE,1,0)+IF(AI79=TRUE,1,0)+IF(AN79=TRUE,1,0)+IF(AS79=TRUE,1,0)+IF(AX79=TRUE,1,0),"")</f>
        <v/>
      </c>
      <c r="B79" s="271"/>
      <c r="C79" s="271"/>
      <c r="D79" s="221" t="b">
        <v>0</v>
      </c>
      <c r="E79" s="221" t="b">
        <v>0</v>
      </c>
      <c r="F79" s="221" t="b">
        <v>0</v>
      </c>
      <c r="G79" s="221" t="b">
        <v>0</v>
      </c>
      <c r="H79" s="220"/>
      <c r="I79" s="221" t="b">
        <v>0</v>
      </c>
      <c r="J79" s="221" t="b">
        <v>0</v>
      </c>
      <c r="K79" s="221" t="b">
        <v>0</v>
      </c>
      <c r="L79" s="221" t="b">
        <v>0</v>
      </c>
      <c r="M79" s="220"/>
      <c r="N79" s="221" t="b">
        <v>0</v>
      </c>
      <c r="O79" s="221" t="b">
        <v>0</v>
      </c>
      <c r="P79" s="221" t="b">
        <v>0</v>
      </c>
      <c r="Q79" s="221" t="b">
        <v>0</v>
      </c>
      <c r="R79" s="220"/>
      <c r="S79" s="221" t="b">
        <v>0</v>
      </c>
      <c r="T79" s="221" t="b">
        <v>0</v>
      </c>
      <c r="U79" s="221" t="b">
        <v>0</v>
      </c>
      <c r="V79" s="221" t="b">
        <v>0</v>
      </c>
      <c r="W79" s="220"/>
      <c r="X79" s="221" t="b">
        <v>0</v>
      </c>
      <c r="Y79" s="221" t="b">
        <v>0</v>
      </c>
      <c r="Z79" s="221" t="b">
        <v>0</v>
      </c>
      <c r="AA79" s="221" t="b">
        <v>0</v>
      </c>
      <c r="AB79" s="220"/>
      <c r="AC79" s="221" t="b">
        <v>0</v>
      </c>
      <c r="AD79" s="221" t="b">
        <v>0</v>
      </c>
      <c r="AE79" s="221" t="b">
        <v>0</v>
      </c>
      <c r="AF79" s="221" t="b">
        <v>0</v>
      </c>
      <c r="AG79" s="220"/>
      <c r="AH79" s="221" t="b">
        <v>0</v>
      </c>
      <c r="AI79" s="221" t="b">
        <v>0</v>
      </c>
      <c r="AJ79" s="221" t="b">
        <v>0</v>
      </c>
      <c r="AK79" s="221" t="b">
        <v>0</v>
      </c>
      <c r="AL79" s="220"/>
      <c r="AM79" s="221" t="b">
        <v>0</v>
      </c>
      <c r="AN79" s="221" t="b">
        <v>0</v>
      </c>
      <c r="AO79" s="221" t="b">
        <v>0</v>
      </c>
      <c r="AP79" s="221" t="b">
        <v>0</v>
      </c>
      <c r="AQ79" s="220"/>
      <c r="AR79" s="221" t="b">
        <v>0</v>
      </c>
      <c r="AS79" s="221" t="b">
        <v>0</v>
      </c>
      <c r="AT79" s="221" t="b">
        <v>0</v>
      </c>
      <c r="AU79" s="221" t="b">
        <v>0</v>
      </c>
      <c r="AV79" s="220"/>
      <c r="AW79" s="221" t="b">
        <v>0</v>
      </c>
      <c r="AX79" s="221" t="b">
        <v>0</v>
      </c>
      <c r="AY79" s="221" t="b">
        <v>0</v>
      </c>
      <c r="AZ79" s="221" t="b">
        <v>0</v>
      </c>
      <c r="BA79" s="220"/>
      <c r="BD79" s="272"/>
      <c r="BE79" s="272"/>
      <c r="BF79" s="272"/>
      <c r="BG79" s="272"/>
      <c r="BH79" s="272"/>
      <c r="BI79" s="272"/>
      <c r="BJ79" s="272"/>
    </row>
    <row r="80" spans="1:62" ht="25.5" customHeight="1" thickBot="1" x14ac:dyDescent="0.25">
      <c r="A80" s="230" t="str">
        <f>IF(B80&lt;&gt;"",IF(D81=TRUE,1,0)+IF(I81=TRUE,1,0)+IF(N81=TRUE,1,0)+IF(S81=TRUE,1,0)+IF(X81=TRUE,1,0)+IF(AC81=TRUE,1,0)+IF(AH81=TRUE,1,0)+IF(AM81=TRUE,1,0)+IF(AR81=TRUE,1,0)+IF(AW81=TRUE,1,0),"")</f>
        <v/>
      </c>
      <c r="B80" s="271"/>
      <c r="C80" s="271"/>
      <c r="D80" s="217" t="s">
        <v>230</v>
      </c>
      <c r="E80" s="217" t="s">
        <v>232</v>
      </c>
      <c r="F80" s="217" t="s">
        <v>234</v>
      </c>
      <c r="G80" s="217" t="s">
        <v>236</v>
      </c>
      <c r="H80" s="220"/>
      <c r="I80" s="217" t="s">
        <v>230</v>
      </c>
      <c r="J80" s="217" t="s">
        <v>232</v>
      </c>
      <c r="K80" s="217" t="s">
        <v>234</v>
      </c>
      <c r="L80" s="217" t="s">
        <v>236</v>
      </c>
      <c r="M80" s="220"/>
      <c r="N80" s="217" t="s">
        <v>230</v>
      </c>
      <c r="O80" s="217" t="s">
        <v>232</v>
      </c>
      <c r="P80" s="217" t="s">
        <v>234</v>
      </c>
      <c r="Q80" s="217" t="s">
        <v>236</v>
      </c>
      <c r="R80" s="220"/>
      <c r="S80" s="217" t="s">
        <v>230</v>
      </c>
      <c r="T80" s="217" t="s">
        <v>232</v>
      </c>
      <c r="U80" s="217" t="s">
        <v>234</v>
      </c>
      <c r="V80" s="217" t="s">
        <v>236</v>
      </c>
      <c r="W80" s="220"/>
      <c r="X80" s="217" t="s">
        <v>230</v>
      </c>
      <c r="Y80" s="217" t="s">
        <v>232</v>
      </c>
      <c r="Z80" s="217" t="s">
        <v>234</v>
      </c>
      <c r="AA80" s="217" t="s">
        <v>236</v>
      </c>
      <c r="AB80" s="220"/>
      <c r="AC80" s="217" t="s">
        <v>230</v>
      </c>
      <c r="AD80" s="217" t="s">
        <v>232</v>
      </c>
      <c r="AE80" s="217" t="s">
        <v>234</v>
      </c>
      <c r="AF80" s="217" t="s">
        <v>236</v>
      </c>
      <c r="AG80" s="220"/>
      <c r="AH80" s="217" t="s">
        <v>230</v>
      </c>
      <c r="AI80" s="217" t="s">
        <v>232</v>
      </c>
      <c r="AJ80" s="217" t="s">
        <v>234</v>
      </c>
      <c r="AK80" s="217" t="s">
        <v>236</v>
      </c>
      <c r="AL80" s="220"/>
      <c r="AM80" s="217" t="s">
        <v>230</v>
      </c>
      <c r="AN80" s="217" t="s">
        <v>232</v>
      </c>
      <c r="AO80" s="217" t="s">
        <v>234</v>
      </c>
      <c r="AP80" s="217" t="s">
        <v>236</v>
      </c>
      <c r="AQ80" s="220"/>
      <c r="AR80" s="217" t="s">
        <v>230</v>
      </c>
      <c r="AS80" s="217" t="s">
        <v>232</v>
      </c>
      <c r="AT80" s="217" t="s">
        <v>234</v>
      </c>
      <c r="AU80" s="217" t="s">
        <v>236</v>
      </c>
      <c r="AV80" s="220"/>
      <c r="AW80" s="217" t="s">
        <v>230</v>
      </c>
      <c r="AX80" s="217" t="s">
        <v>232</v>
      </c>
      <c r="AY80" s="217" t="s">
        <v>234</v>
      </c>
      <c r="AZ80" s="217" t="s">
        <v>236</v>
      </c>
      <c r="BA80" s="220"/>
      <c r="BD80" s="272"/>
      <c r="BE80" s="272"/>
      <c r="BF80" s="272"/>
      <c r="BG80" s="272"/>
      <c r="BH80" s="272"/>
      <c r="BI80" s="272"/>
      <c r="BJ80" s="272"/>
    </row>
    <row r="81" spans="1:62" ht="25.5" customHeight="1" thickTop="1" x14ac:dyDescent="0.2">
      <c r="A81" s="230" t="str">
        <f>IF(B80&lt;&gt;"",IF(E81=TRUE,1,0)+IF(J81=TRUE,1,0)+IF(O81=TRUE,1,0)+IF(T81=TRUE,1,0)+IF(Y81=TRUE,1,0)+IF(AD81=TRUE,1,0)+IF(AI81=TRUE,1,0)+IF(AN81=TRUE,1,0)+IF(AS81=TRUE,1,0)+IF(AX81=TRUE,1,0),"")</f>
        <v/>
      </c>
      <c r="B81" s="271"/>
      <c r="C81" s="271"/>
      <c r="D81" s="221" t="b">
        <v>0</v>
      </c>
      <c r="E81" s="221" t="b">
        <v>0</v>
      </c>
      <c r="F81" s="221" t="b">
        <v>0</v>
      </c>
      <c r="G81" s="221" t="b">
        <v>0</v>
      </c>
      <c r="H81" s="220"/>
      <c r="I81" s="221" t="b">
        <v>0</v>
      </c>
      <c r="J81" s="221" t="b">
        <v>0</v>
      </c>
      <c r="K81" s="221" t="b">
        <v>0</v>
      </c>
      <c r="L81" s="221" t="b">
        <v>0</v>
      </c>
      <c r="M81" s="220"/>
      <c r="N81" s="221" t="b">
        <v>0</v>
      </c>
      <c r="O81" s="221" t="b">
        <v>0</v>
      </c>
      <c r="P81" s="221" t="b">
        <v>0</v>
      </c>
      <c r="Q81" s="221" t="b">
        <v>0</v>
      </c>
      <c r="R81" s="220"/>
      <c r="S81" s="221" t="b">
        <v>0</v>
      </c>
      <c r="T81" s="221" t="b">
        <v>0</v>
      </c>
      <c r="U81" s="221" t="b">
        <v>0</v>
      </c>
      <c r="V81" s="221" t="b">
        <v>0</v>
      </c>
      <c r="W81" s="220"/>
      <c r="X81" s="221" t="b">
        <v>0</v>
      </c>
      <c r="Y81" s="221" t="b">
        <v>0</v>
      </c>
      <c r="Z81" s="221" t="b">
        <v>0</v>
      </c>
      <c r="AA81" s="221" t="b">
        <v>0</v>
      </c>
      <c r="AB81" s="220"/>
      <c r="AC81" s="221" t="b">
        <v>0</v>
      </c>
      <c r="AD81" s="221" t="b">
        <v>0</v>
      </c>
      <c r="AE81" s="221" t="b">
        <v>0</v>
      </c>
      <c r="AF81" s="221" t="b">
        <v>0</v>
      </c>
      <c r="AG81" s="220"/>
      <c r="AH81" s="221" t="b">
        <v>0</v>
      </c>
      <c r="AI81" s="221" t="b">
        <v>0</v>
      </c>
      <c r="AJ81" s="221" t="b">
        <v>0</v>
      </c>
      <c r="AK81" s="221" t="b">
        <v>0</v>
      </c>
      <c r="AL81" s="220"/>
      <c r="AM81" s="221" t="b">
        <v>0</v>
      </c>
      <c r="AN81" s="221" t="b">
        <v>0</v>
      </c>
      <c r="AO81" s="221" t="b">
        <v>0</v>
      </c>
      <c r="AP81" s="221" t="b">
        <v>0</v>
      </c>
      <c r="AQ81" s="220"/>
      <c r="AR81" s="221" t="b">
        <v>0</v>
      </c>
      <c r="AS81" s="221" t="b">
        <v>0</v>
      </c>
      <c r="AT81" s="221" t="b">
        <v>0</v>
      </c>
      <c r="AU81" s="221" t="b">
        <v>0</v>
      </c>
      <c r="AV81" s="220"/>
      <c r="AW81" s="221" t="b">
        <v>0</v>
      </c>
      <c r="AX81" s="221" t="b">
        <v>0</v>
      </c>
      <c r="AY81" s="221" t="b">
        <v>0</v>
      </c>
      <c r="AZ81" s="221" t="b">
        <v>0</v>
      </c>
      <c r="BA81" s="220"/>
      <c r="BD81" s="272"/>
      <c r="BE81" s="272"/>
      <c r="BF81" s="272"/>
      <c r="BG81" s="272"/>
      <c r="BH81" s="272"/>
      <c r="BI81" s="272"/>
      <c r="BJ81" s="272"/>
    </row>
    <row r="82" spans="1:62" ht="25.5" customHeight="1" thickBot="1" x14ac:dyDescent="0.25">
      <c r="A82" s="230" t="str">
        <f>IF(B82&lt;&gt;"",IF(D83=TRUE,1,0)+IF(I83=TRUE,1,0)+IF(N83=TRUE,1,0)+IF(S83=TRUE,1,0)+IF(X83=TRUE,1,0)+IF(AC83=TRUE,1,0)+IF(AH83=TRUE,1,0)+IF(AM83=TRUE,1,0)+IF(AR83=TRUE,1,0)+IF(AW83=TRUE,1,0),"")</f>
        <v/>
      </c>
      <c r="B82" s="271"/>
      <c r="C82" s="271"/>
      <c r="D82" s="217" t="s">
        <v>230</v>
      </c>
      <c r="E82" s="217" t="s">
        <v>232</v>
      </c>
      <c r="F82" s="217" t="s">
        <v>234</v>
      </c>
      <c r="G82" s="217" t="s">
        <v>236</v>
      </c>
      <c r="H82" s="220"/>
      <c r="I82" s="217" t="s">
        <v>230</v>
      </c>
      <c r="J82" s="217" t="s">
        <v>232</v>
      </c>
      <c r="K82" s="217" t="s">
        <v>234</v>
      </c>
      <c r="L82" s="217" t="s">
        <v>236</v>
      </c>
      <c r="M82" s="220"/>
      <c r="N82" s="217" t="s">
        <v>230</v>
      </c>
      <c r="O82" s="217" t="s">
        <v>232</v>
      </c>
      <c r="P82" s="217" t="s">
        <v>234</v>
      </c>
      <c r="Q82" s="217" t="s">
        <v>236</v>
      </c>
      <c r="R82" s="220"/>
      <c r="S82" s="217" t="s">
        <v>230</v>
      </c>
      <c r="T82" s="217" t="s">
        <v>232</v>
      </c>
      <c r="U82" s="217" t="s">
        <v>234</v>
      </c>
      <c r="V82" s="217" t="s">
        <v>236</v>
      </c>
      <c r="W82" s="220"/>
      <c r="X82" s="217" t="s">
        <v>230</v>
      </c>
      <c r="Y82" s="217" t="s">
        <v>232</v>
      </c>
      <c r="Z82" s="217" t="s">
        <v>234</v>
      </c>
      <c r="AA82" s="217" t="s">
        <v>236</v>
      </c>
      <c r="AB82" s="220"/>
      <c r="AC82" s="217" t="s">
        <v>230</v>
      </c>
      <c r="AD82" s="217" t="s">
        <v>232</v>
      </c>
      <c r="AE82" s="217" t="s">
        <v>234</v>
      </c>
      <c r="AF82" s="217" t="s">
        <v>236</v>
      </c>
      <c r="AG82" s="220"/>
      <c r="AH82" s="217" t="s">
        <v>230</v>
      </c>
      <c r="AI82" s="217" t="s">
        <v>232</v>
      </c>
      <c r="AJ82" s="217" t="s">
        <v>234</v>
      </c>
      <c r="AK82" s="217" t="s">
        <v>236</v>
      </c>
      <c r="AL82" s="220"/>
      <c r="AM82" s="217" t="s">
        <v>230</v>
      </c>
      <c r="AN82" s="217" t="s">
        <v>232</v>
      </c>
      <c r="AO82" s="217" t="s">
        <v>234</v>
      </c>
      <c r="AP82" s="217" t="s">
        <v>236</v>
      </c>
      <c r="AQ82" s="220"/>
      <c r="AR82" s="217" t="s">
        <v>230</v>
      </c>
      <c r="AS82" s="217" t="s">
        <v>232</v>
      </c>
      <c r="AT82" s="217" t="s">
        <v>234</v>
      </c>
      <c r="AU82" s="217" t="s">
        <v>236</v>
      </c>
      <c r="AV82" s="220"/>
      <c r="AW82" s="217" t="s">
        <v>230</v>
      </c>
      <c r="AX82" s="217" t="s">
        <v>232</v>
      </c>
      <c r="AY82" s="217" t="s">
        <v>234</v>
      </c>
      <c r="AZ82" s="217" t="s">
        <v>236</v>
      </c>
      <c r="BA82" s="220"/>
      <c r="BD82" s="272"/>
      <c r="BE82" s="272"/>
      <c r="BF82" s="272"/>
      <c r="BG82" s="272"/>
      <c r="BH82" s="272"/>
      <c r="BI82" s="272"/>
      <c r="BJ82" s="272"/>
    </row>
    <row r="83" spans="1:62" ht="25.5" customHeight="1" thickTop="1" x14ac:dyDescent="0.2">
      <c r="A83" s="230" t="str">
        <f>IF(B82&lt;&gt;"",IF(E83=TRUE,1,0)+IF(J83=TRUE,1,0)+IF(O83=TRUE,1,0)+IF(T83=TRUE,1,0)+IF(Y83=TRUE,1,0)+IF(AD83=TRUE,1,0)+IF(AI83=TRUE,1,0)+IF(AN83=TRUE,1,0)+IF(AS83=TRUE,1,0)+IF(AX83=TRUE,1,0),"")</f>
        <v/>
      </c>
      <c r="B83" s="271"/>
      <c r="C83" s="271"/>
      <c r="D83" s="221" t="b">
        <v>0</v>
      </c>
      <c r="E83" s="221" t="b">
        <v>0</v>
      </c>
      <c r="F83" s="221" t="b">
        <v>0</v>
      </c>
      <c r="G83" s="221" t="b">
        <v>0</v>
      </c>
      <c r="H83" s="220"/>
      <c r="I83" s="221" t="b">
        <v>0</v>
      </c>
      <c r="J83" s="221" t="b">
        <v>0</v>
      </c>
      <c r="K83" s="221" t="b">
        <v>0</v>
      </c>
      <c r="L83" s="221" t="b">
        <v>0</v>
      </c>
      <c r="M83" s="220"/>
      <c r="N83" s="221" t="b">
        <v>0</v>
      </c>
      <c r="O83" s="221" t="b">
        <v>0</v>
      </c>
      <c r="P83" s="221" t="b">
        <v>0</v>
      </c>
      <c r="Q83" s="221" t="b">
        <v>0</v>
      </c>
      <c r="R83" s="220"/>
      <c r="S83" s="221" t="b">
        <v>0</v>
      </c>
      <c r="T83" s="221" t="b">
        <v>0</v>
      </c>
      <c r="U83" s="221" t="b">
        <v>0</v>
      </c>
      <c r="V83" s="221" t="b">
        <v>0</v>
      </c>
      <c r="W83" s="220"/>
      <c r="X83" s="221" t="b">
        <v>0</v>
      </c>
      <c r="Y83" s="221" t="b">
        <v>0</v>
      </c>
      <c r="Z83" s="221" t="b">
        <v>0</v>
      </c>
      <c r="AA83" s="221" t="b">
        <v>0</v>
      </c>
      <c r="AB83" s="220"/>
      <c r="AC83" s="221" t="b">
        <v>0</v>
      </c>
      <c r="AD83" s="221" t="b">
        <v>0</v>
      </c>
      <c r="AE83" s="221" t="b">
        <v>0</v>
      </c>
      <c r="AF83" s="221" t="b">
        <v>0</v>
      </c>
      <c r="AG83" s="220"/>
      <c r="AH83" s="221" t="b">
        <v>0</v>
      </c>
      <c r="AI83" s="221" t="b">
        <v>0</v>
      </c>
      <c r="AJ83" s="221" t="b">
        <v>0</v>
      </c>
      <c r="AK83" s="221" t="b">
        <v>0</v>
      </c>
      <c r="AL83" s="220"/>
      <c r="AM83" s="221" t="b">
        <v>0</v>
      </c>
      <c r="AN83" s="221" t="b">
        <v>0</v>
      </c>
      <c r="AO83" s="221" t="b">
        <v>0</v>
      </c>
      <c r="AP83" s="221" t="b">
        <v>0</v>
      </c>
      <c r="AQ83" s="220"/>
      <c r="AR83" s="221" t="b">
        <v>0</v>
      </c>
      <c r="AS83" s="221" t="b">
        <v>0</v>
      </c>
      <c r="AT83" s="221" t="b">
        <v>0</v>
      </c>
      <c r="AU83" s="221" t="b">
        <v>0</v>
      </c>
      <c r="AV83" s="220"/>
      <c r="AW83" s="221" t="b">
        <v>0</v>
      </c>
      <c r="AX83" s="221" t="b">
        <v>0</v>
      </c>
      <c r="AY83" s="221" t="b">
        <v>0</v>
      </c>
      <c r="AZ83" s="221" t="b">
        <v>0</v>
      </c>
      <c r="BA83" s="220"/>
      <c r="BD83" s="272"/>
      <c r="BE83" s="272"/>
      <c r="BF83" s="272"/>
      <c r="BG83" s="272"/>
      <c r="BH83" s="272"/>
      <c r="BI83" s="272"/>
      <c r="BJ83" s="272"/>
    </row>
    <row r="84" spans="1:62" ht="25.5" customHeight="1" thickBot="1" x14ac:dyDescent="0.25">
      <c r="A84" s="230" t="str">
        <f>IF(B84&lt;&gt;"",IF(D85=TRUE,1,0)+IF(I85=TRUE,1,0)+IF(N85=TRUE,1,0)+IF(S85=TRUE,1,0)+IF(X85=TRUE,1,0)+IF(AC85=TRUE,1,0)+IF(AH85=TRUE,1,0)+IF(AM85=TRUE,1,0)+IF(AR85=TRUE,1,0)+IF(AW85=TRUE,1,0),"")</f>
        <v/>
      </c>
      <c r="B84" s="271"/>
      <c r="C84" s="271"/>
      <c r="D84" s="217" t="s">
        <v>230</v>
      </c>
      <c r="E84" s="217" t="s">
        <v>232</v>
      </c>
      <c r="F84" s="217" t="s">
        <v>234</v>
      </c>
      <c r="G84" s="217" t="s">
        <v>236</v>
      </c>
      <c r="H84" s="220"/>
      <c r="I84" s="217" t="s">
        <v>230</v>
      </c>
      <c r="J84" s="217" t="s">
        <v>232</v>
      </c>
      <c r="K84" s="217" t="s">
        <v>234</v>
      </c>
      <c r="L84" s="217" t="s">
        <v>236</v>
      </c>
      <c r="M84" s="220"/>
      <c r="N84" s="217" t="s">
        <v>230</v>
      </c>
      <c r="O84" s="217" t="s">
        <v>232</v>
      </c>
      <c r="P84" s="217" t="s">
        <v>234</v>
      </c>
      <c r="Q84" s="217" t="s">
        <v>236</v>
      </c>
      <c r="R84" s="220"/>
      <c r="S84" s="217" t="s">
        <v>230</v>
      </c>
      <c r="T84" s="217" t="s">
        <v>232</v>
      </c>
      <c r="U84" s="217" t="s">
        <v>234</v>
      </c>
      <c r="V84" s="217" t="s">
        <v>236</v>
      </c>
      <c r="W84" s="220"/>
      <c r="X84" s="217" t="s">
        <v>230</v>
      </c>
      <c r="Y84" s="217" t="s">
        <v>232</v>
      </c>
      <c r="Z84" s="217" t="s">
        <v>234</v>
      </c>
      <c r="AA84" s="217" t="s">
        <v>236</v>
      </c>
      <c r="AB84" s="220"/>
      <c r="AC84" s="217" t="s">
        <v>230</v>
      </c>
      <c r="AD84" s="217" t="s">
        <v>232</v>
      </c>
      <c r="AE84" s="217" t="s">
        <v>234</v>
      </c>
      <c r="AF84" s="217" t="s">
        <v>236</v>
      </c>
      <c r="AG84" s="220"/>
      <c r="AH84" s="217" t="s">
        <v>230</v>
      </c>
      <c r="AI84" s="217" t="s">
        <v>232</v>
      </c>
      <c r="AJ84" s="217" t="s">
        <v>234</v>
      </c>
      <c r="AK84" s="217" t="s">
        <v>236</v>
      </c>
      <c r="AL84" s="220"/>
      <c r="AM84" s="217" t="s">
        <v>230</v>
      </c>
      <c r="AN84" s="217" t="s">
        <v>232</v>
      </c>
      <c r="AO84" s="217" t="s">
        <v>234</v>
      </c>
      <c r="AP84" s="217" t="s">
        <v>236</v>
      </c>
      <c r="AQ84" s="220"/>
      <c r="AR84" s="217" t="s">
        <v>230</v>
      </c>
      <c r="AS84" s="217" t="s">
        <v>232</v>
      </c>
      <c r="AT84" s="217" t="s">
        <v>234</v>
      </c>
      <c r="AU84" s="217" t="s">
        <v>236</v>
      </c>
      <c r="AV84" s="220"/>
      <c r="AW84" s="217" t="s">
        <v>230</v>
      </c>
      <c r="AX84" s="217" t="s">
        <v>232</v>
      </c>
      <c r="AY84" s="217" t="s">
        <v>234</v>
      </c>
      <c r="AZ84" s="217" t="s">
        <v>236</v>
      </c>
      <c r="BA84" s="220"/>
      <c r="BD84" s="272"/>
      <c r="BE84" s="272"/>
      <c r="BF84" s="272"/>
      <c r="BG84" s="272"/>
      <c r="BH84" s="272"/>
      <c r="BI84" s="272"/>
      <c r="BJ84" s="272"/>
    </row>
    <row r="85" spans="1:62" ht="25.5" customHeight="1" thickTop="1" x14ac:dyDescent="0.2">
      <c r="A85" s="230" t="str">
        <f>IF(B84&lt;&gt;"",IF(E85=TRUE,1,0)+IF(J85=TRUE,1,0)+IF(O85=TRUE,1,0)+IF(T85=TRUE,1,0)+IF(Y85=TRUE,1,0)+IF(AD85=TRUE,1,0)+IF(AI85=TRUE,1,0)+IF(AN85=TRUE,1,0)+IF(AS85=TRUE,1,0)+IF(AX85=TRUE,1,0),"")</f>
        <v/>
      </c>
      <c r="B85" s="271"/>
      <c r="C85" s="271"/>
      <c r="D85" s="221" t="b">
        <v>0</v>
      </c>
      <c r="E85" s="221" t="b">
        <v>0</v>
      </c>
      <c r="F85" s="221" t="b">
        <v>0</v>
      </c>
      <c r="G85" s="221" t="b">
        <v>0</v>
      </c>
      <c r="H85" s="220"/>
      <c r="I85" s="221" t="b">
        <v>0</v>
      </c>
      <c r="J85" s="221" t="b">
        <v>0</v>
      </c>
      <c r="K85" s="221" t="b">
        <v>0</v>
      </c>
      <c r="L85" s="221" t="b">
        <v>0</v>
      </c>
      <c r="M85" s="220"/>
      <c r="N85" s="221" t="b">
        <v>0</v>
      </c>
      <c r="O85" s="221" t="b">
        <v>0</v>
      </c>
      <c r="P85" s="221" t="b">
        <v>0</v>
      </c>
      <c r="Q85" s="221" t="b">
        <v>0</v>
      </c>
      <c r="R85" s="220"/>
      <c r="S85" s="221" t="b">
        <v>0</v>
      </c>
      <c r="T85" s="221" t="b">
        <v>0</v>
      </c>
      <c r="U85" s="221" t="b">
        <v>0</v>
      </c>
      <c r="V85" s="221" t="b">
        <v>0</v>
      </c>
      <c r="W85" s="220"/>
      <c r="X85" s="221" t="b">
        <v>0</v>
      </c>
      <c r="Y85" s="221" t="b">
        <v>0</v>
      </c>
      <c r="Z85" s="221" t="b">
        <v>0</v>
      </c>
      <c r="AA85" s="221" t="b">
        <v>0</v>
      </c>
      <c r="AB85" s="220"/>
      <c r="AC85" s="221" t="b">
        <v>0</v>
      </c>
      <c r="AD85" s="221" t="b">
        <v>0</v>
      </c>
      <c r="AE85" s="221" t="b">
        <v>0</v>
      </c>
      <c r="AF85" s="221" t="b">
        <v>0</v>
      </c>
      <c r="AG85" s="220"/>
      <c r="AH85" s="221" t="b">
        <v>0</v>
      </c>
      <c r="AI85" s="221" t="b">
        <v>0</v>
      </c>
      <c r="AJ85" s="221" t="b">
        <v>0</v>
      </c>
      <c r="AK85" s="221" t="b">
        <v>0</v>
      </c>
      <c r="AL85" s="220"/>
      <c r="AM85" s="221" t="b">
        <v>0</v>
      </c>
      <c r="AN85" s="221" t="b">
        <v>0</v>
      </c>
      <c r="AO85" s="221" t="b">
        <v>0</v>
      </c>
      <c r="AP85" s="221" t="b">
        <v>0</v>
      </c>
      <c r="AQ85" s="220"/>
      <c r="AR85" s="221" t="b">
        <v>0</v>
      </c>
      <c r="AS85" s="221" t="b">
        <v>0</v>
      </c>
      <c r="AT85" s="221" t="b">
        <v>0</v>
      </c>
      <c r="AU85" s="221" t="b">
        <v>0</v>
      </c>
      <c r="AV85" s="220"/>
      <c r="AW85" s="221" t="b">
        <v>0</v>
      </c>
      <c r="AX85" s="221" t="b">
        <v>0</v>
      </c>
      <c r="AY85" s="221" t="b">
        <v>0</v>
      </c>
      <c r="AZ85" s="221" t="b">
        <v>0</v>
      </c>
      <c r="BA85" s="220"/>
      <c r="BD85" s="272"/>
      <c r="BE85" s="272"/>
      <c r="BF85" s="272"/>
      <c r="BG85" s="272"/>
      <c r="BH85" s="272"/>
      <c r="BI85" s="272"/>
      <c r="BJ85" s="272"/>
    </row>
    <row r="86" spans="1:62" ht="25.5" customHeight="1" thickBot="1" x14ac:dyDescent="0.25">
      <c r="A86" s="230" t="str">
        <f>IF(B86&lt;&gt;"",IF(D87=TRUE,1,0)+IF(I87=TRUE,1,0)+IF(N87=TRUE,1,0)+IF(S87=TRUE,1,0)+IF(X87=TRUE,1,0)+IF(AC87=TRUE,1,0)+IF(AH87=TRUE,1,0)+IF(AM87=TRUE,1,0)+IF(AR87=TRUE,1,0)+IF(AW87=TRUE,1,0),"")</f>
        <v/>
      </c>
      <c r="B86" s="271"/>
      <c r="C86" s="271"/>
      <c r="D86" s="217" t="s">
        <v>230</v>
      </c>
      <c r="E86" s="217" t="s">
        <v>232</v>
      </c>
      <c r="F86" s="217" t="s">
        <v>234</v>
      </c>
      <c r="G86" s="217" t="s">
        <v>236</v>
      </c>
      <c r="H86" s="220"/>
      <c r="I86" s="217" t="s">
        <v>230</v>
      </c>
      <c r="J86" s="217" t="s">
        <v>232</v>
      </c>
      <c r="K86" s="217" t="s">
        <v>234</v>
      </c>
      <c r="L86" s="217" t="s">
        <v>236</v>
      </c>
      <c r="M86" s="220"/>
      <c r="N86" s="217" t="s">
        <v>230</v>
      </c>
      <c r="O86" s="217" t="s">
        <v>232</v>
      </c>
      <c r="P86" s="217" t="s">
        <v>234</v>
      </c>
      <c r="Q86" s="217" t="s">
        <v>236</v>
      </c>
      <c r="R86" s="220"/>
      <c r="S86" s="217" t="s">
        <v>230</v>
      </c>
      <c r="T86" s="217" t="s">
        <v>232</v>
      </c>
      <c r="U86" s="217" t="s">
        <v>234</v>
      </c>
      <c r="V86" s="217" t="s">
        <v>236</v>
      </c>
      <c r="W86" s="220"/>
      <c r="X86" s="217" t="s">
        <v>230</v>
      </c>
      <c r="Y86" s="217" t="s">
        <v>232</v>
      </c>
      <c r="Z86" s="217" t="s">
        <v>234</v>
      </c>
      <c r="AA86" s="217" t="s">
        <v>236</v>
      </c>
      <c r="AB86" s="220"/>
      <c r="AC86" s="217" t="s">
        <v>230</v>
      </c>
      <c r="AD86" s="217" t="s">
        <v>232</v>
      </c>
      <c r="AE86" s="217" t="s">
        <v>234</v>
      </c>
      <c r="AF86" s="217" t="s">
        <v>236</v>
      </c>
      <c r="AG86" s="220"/>
      <c r="AH86" s="217" t="s">
        <v>230</v>
      </c>
      <c r="AI86" s="217" t="s">
        <v>232</v>
      </c>
      <c r="AJ86" s="217" t="s">
        <v>234</v>
      </c>
      <c r="AK86" s="217" t="s">
        <v>236</v>
      </c>
      <c r="AL86" s="220"/>
      <c r="AM86" s="217" t="s">
        <v>230</v>
      </c>
      <c r="AN86" s="217" t="s">
        <v>232</v>
      </c>
      <c r="AO86" s="217" t="s">
        <v>234</v>
      </c>
      <c r="AP86" s="217" t="s">
        <v>236</v>
      </c>
      <c r="AQ86" s="220"/>
      <c r="AR86" s="217" t="s">
        <v>230</v>
      </c>
      <c r="AS86" s="217" t="s">
        <v>232</v>
      </c>
      <c r="AT86" s="217" t="s">
        <v>234</v>
      </c>
      <c r="AU86" s="217" t="s">
        <v>236</v>
      </c>
      <c r="AV86" s="220"/>
      <c r="AW86" s="217" t="s">
        <v>230</v>
      </c>
      <c r="AX86" s="217" t="s">
        <v>232</v>
      </c>
      <c r="AY86" s="217" t="s">
        <v>234</v>
      </c>
      <c r="AZ86" s="217" t="s">
        <v>236</v>
      </c>
      <c r="BA86" s="220"/>
      <c r="BD86" s="272"/>
      <c r="BE86" s="272"/>
      <c r="BF86" s="272"/>
      <c r="BG86" s="272"/>
      <c r="BH86" s="272"/>
      <c r="BI86" s="272"/>
      <c r="BJ86" s="272"/>
    </row>
    <row r="87" spans="1:62" ht="25.5" customHeight="1" thickTop="1" x14ac:dyDescent="0.2">
      <c r="A87" s="230" t="str">
        <f>IF(B86&lt;&gt;"",IF(E87=TRUE,1,0)+IF(J87=TRUE,1,0)+IF(O87=TRUE,1,0)+IF(T87=TRUE,1,0)+IF(Y87=TRUE,1,0)+IF(AD87=TRUE,1,0)+IF(AI87=TRUE,1,0)+IF(AN87=TRUE,1,0)+IF(AS87=TRUE,1,0)+IF(AX87=TRUE,1,0),"")</f>
        <v/>
      </c>
      <c r="B87" s="271"/>
      <c r="C87" s="271"/>
      <c r="D87" s="221" t="b">
        <v>0</v>
      </c>
      <c r="E87" s="221" t="b">
        <v>0</v>
      </c>
      <c r="F87" s="221" t="b">
        <v>0</v>
      </c>
      <c r="G87" s="221" t="b">
        <v>0</v>
      </c>
      <c r="H87" s="220"/>
      <c r="I87" s="221" t="b">
        <v>0</v>
      </c>
      <c r="J87" s="221" t="b">
        <v>0</v>
      </c>
      <c r="K87" s="221" t="b">
        <v>0</v>
      </c>
      <c r="L87" s="221" t="b">
        <v>0</v>
      </c>
      <c r="M87" s="220"/>
      <c r="N87" s="221" t="b">
        <v>0</v>
      </c>
      <c r="O87" s="221" t="b">
        <v>0</v>
      </c>
      <c r="P87" s="221" t="b">
        <v>0</v>
      </c>
      <c r="Q87" s="221" t="b">
        <v>0</v>
      </c>
      <c r="R87" s="220"/>
      <c r="S87" s="221" t="b">
        <v>0</v>
      </c>
      <c r="T87" s="221" t="b">
        <v>0</v>
      </c>
      <c r="U87" s="221" t="b">
        <v>0</v>
      </c>
      <c r="V87" s="221" t="b">
        <v>0</v>
      </c>
      <c r="W87" s="220"/>
      <c r="X87" s="221" t="b">
        <v>0</v>
      </c>
      <c r="Y87" s="221" t="b">
        <v>0</v>
      </c>
      <c r="Z87" s="221" t="b">
        <v>0</v>
      </c>
      <c r="AA87" s="221" t="b">
        <v>0</v>
      </c>
      <c r="AB87" s="220"/>
      <c r="AC87" s="221" t="b">
        <v>0</v>
      </c>
      <c r="AD87" s="221" t="b">
        <v>0</v>
      </c>
      <c r="AE87" s="221" t="b">
        <v>0</v>
      </c>
      <c r="AF87" s="221" t="b">
        <v>0</v>
      </c>
      <c r="AG87" s="220"/>
      <c r="AH87" s="221" t="b">
        <v>0</v>
      </c>
      <c r="AI87" s="221" t="b">
        <v>0</v>
      </c>
      <c r="AJ87" s="221" t="b">
        <v>0</v>
      </c>
      <c r="AK87" s="221" t="b">
        <v>0</v>
      </c>
      <c r="AL87" s="220"/>
      <c r="AM87" s="221" t="b">
        <v>0</v>
      </c>
      <c r="AN87" s="221" t="b">
        <v>0</v>
      </c>
      <c r="AO87" s="221" t="b">
        <v>0</v>
      </c>
      <c r="AP87" s="221" t="b">
        <v>0</v>
      </c>
      <c r="AQ87" s="220"/>
      <c r="AR87" s="221" t="b">
        <v>0</v>
      </c>
      <c r="AS87" s="221" t="b">
        <v>0</v>
      </c>
      <c r="AT87" s="221" t="b">
        <v>0</v>
      </c>
      <c r="AU87" s="221" t="b">
        <v>0</v>
      </c>
      <c r="AV87" s="220"/>
      <c r="AW87" s="221" t="b">
        <v>0</v>
      </c>
      <c r="AX87" s="221" t="b">
        <v>0</v>
      </c>
      <c r="AY87" s="221" t="b">
        <v>0</v>
      </c>
      <c r="AZ87" s="221" t="b">
        <v>0</v>
      </c>
      <c r="BA87" s="220"/>
      <c r="BD87" s="272"/>
      <c r="BE87" s="272"/>
      <c r="BF87" s="272"/>
      <c r="BG87" s="272"/>
      <c r="BH87" s="272"/>
      <c r="BI87" s="272"/>
      <c r="BJ87" s="272"/>
    </row>
    <row r="88" spans="1:62" ht="25.5" customHeight="1" thickBot="1" x14ac:dyDescent="0.25">
      <c r="A88" s="230" t="str">
        <f>IF(B88&lt;&gt;"",IF(D89=TRUE,1,0)+IF(I89=TRUE,1,0)+IF(N89=TRUE,1,0)+IF(S89=TRUE,1,0)+IF(X89=TRUE,1,0)+IF(AC89=TRUE,1,0)+IF(AH89=TRUE,1,0)+IF(AM89=TRUE,1,0)+IF(AR89=TRUE,1,0)+IF(AW89=TRUE,1,0),"")</f>
        <v/>
      </c>
      <c r="B88" s="271"/>
      <c r="C88" s="271"/>
      <c r="D88" s="217" t="s">
        <v>230</v>
      </c>
      <c r="E88" s="217" t="s">
        <v>232</v>
      </c>
      <c r="F88" s="217" t="s">
        <v>234</v>
      </c>
      <c r="G88" s="217" t="s">
        <v>236</v>
      </c>
      <c r="H88" s="220"/>
      <c r="I88" s="217" t="s">
        <v>230</v>
      </c>
      <c r="J88" s="217" t="s">
        <v>232</v>
      </c>
      <c r="K88" s="217" t="s">
        <v>234</v>
      </c>
      <c r="L88" s="217" t="s">
        <v>236</v>
      </c>
      <c r="M88" s="220"/>
      <c r="N88" s="217" t="s">
        <v>230</v>
      </c>
      <c r="O88" s="217" t="s">
        <v>232</v>
      </c>
      <c r="P88" s="217" t="s">
        <v>234</v>
      </c>
      <c r="Q88" s="217" t="s">
        <v>236</v>
      </c>
      <c r="R88" s="220"/>
      <c r="S88" s="217" t="s">
        <v>230</v>
      </c>
      <c r="T88" s="217" t="s">
        <v>232</v>
      </c>
      <c r="U88" s="217" t="s">
        <v>234</v>
      </c>
      <c r="V88" s="217" t="s">
        <v>236</v>
      </c>
      <c r="W88" s="220"/>
      <c r="X88" s="217" t="s">
        <v>230</v>
      </c>
      <c r="Y88" s="217" t="s">
        <v>232</v>
      </c>
      <c r="Z88" s="217" t="s">
        <v>234</v>
      </c>
      <c r="AA88" s="217" t="s">
        <v>236</v>
      </c>
      <c r="AB88" s="220"/>
      <c r="AC88" s="217" t="s">
        <v>230</v>
      </c>
      <c r="AD88" s="217" t="s">
        <v>232</v>
      </c>
      <c r="AE88" s="217" t="s">
        <v>234</v>
      </c>
      <c r="AF88" s="217" t="s">
        <v>236</v>
      </c>
      <c r="AG88" s="220"/>
      <c r="AH88" s="217" t="s">
        <v>230</v>
      </c>
      <c r="AI88" s="217" t="s">
        <v>232</v>
      </c>
      <c r="AJ88" s="217" t="s">
        <v>234</v>
      </c>
      <c r="AK88" s="217" t="s">
        <v>236</v>
      </c>
      <c r="AL88" s="220"/>
      <c r="AM88" s="217" t="s">
        <v>230</v>
      </c>
      <c r="AN88" s="217" t="s">
        <v>232</v>
      </c>
      <c r="AO88" s="217" t="s">
        <v>234</v>
      </c>
      <c r="AP88" s="217" t="s">
        <v>236</v>
      </c>
      <c r="AQ88" s="220"/>
      <c r="AR88" s="217" t="s">
        <v>230</v>
      </c>
      <c r="AS88" s="217" t="s">
        <v>232</v>
      </c>
      <c r="AT88" s="217" t="s">
        <v>234</v>
      </c>
      <c r="AU88" s="217" t="s">
        <v>236</v>
      </c>
      <c r="AV88" s="220"/>
      <c r="AW88" s="217" t="s">
        <v>230</v>
      </c>
      <c r="AX88" s="217" t="s">
        <v>232</v>
      </c>
      <c r="AY88" s="217" t="s">
        <v>234</v>
      </c>
      <c r="AZ88" s="217" t="s">
        <v>236</v>
      </c>
      <c r="BA88" s="220"/>
      <c r="BD88" s="272"/>
      <c r="BE88" s="272"/>
      <c r="BF88" s="272"/>
      <c r="BG88" s="272"/>
      <c r="BH88" s="272"/>
      <c r="BI88" s="272"/>
      <c r="BJ88" s="272"/>
    </row>
    <row r="89" spans="1:62" ht="25.5" customHeight="1" thickTop="1" x14ac:dyDescent="0.2">
      <c r="A89" s="230" t="str">
        <f>IF(B88&lt;&gt;"",IF(E89=TRUE,1,0)+IF(J89=TRUE,1,0)+IF(O89=TRUE,1,0)+IF(T89=TRUE,1,0)+IF(Y89=TRUE,1,0)+IF(AD89=TRUE,1,0)+IF(AI89=TRUE,1,0)+IF(AN89=TRUE,1,0)+IF(AS89=TRUE,1,0)+IF(AX89=TRUE,1,0),"")</f>
        <v/>
      </c>
      <c r="B89" s="271"/>
      <c r="C89" s="271"/>
      <c r="D89" s="221" t="b">
        <v>0</v>
      </c>
      <c r="E89" s="221" t="b">
        <v>0</v>
      </c>
      <c r="F89" s="221" t="b">
        <v>0</v>
      </c>
      <c r="G89" s="221" t="b">
        <v>0</v>
      </c>
      <c r="H89" s="220"/>
      <c r="I89" s="221" t="b">
        <v>0</v>
      </c>
      <c r="J89" s="221" t="b">
        <v>0</v>
      </c>
      <c r="K89" s="221" t="b">
        <v>0</v>
      </c>
      <c r="L89" s="221" t="b">
        <v>0</v>
      </c>
      <c r="M89" s="220"/>
      <c r="N89" s="221" t="b">
        <v>0</v>
      </c>
      <c r="O89" s="221" t="b">
        <v>0</v>
      </c>
      <c r="P89" s="221" t="b">
        <v>0</v>
      </c>
      <c r="Q89" s="221" t="b">
        <v>0</v>
      </c>
      <c r="R89" s="220"/>
      <c r="S89" s="221" t="b">
        <v>0</v>
      </c>
      <c r="T89" s="221" t="b">
        <v>0</v>
      </c>
      <c r="U89" s="221" t="b">
        <v>0</v>
      </c>
      <c r="V89" s="221" t="b">
        <v>0</v>
      </c>
      <c r="W89" s="220"/>
      <c r="X89" s="221" t="b">
        <v>0</v>
      </c>
      <c r="Y89" s="221" t="b">
        <v>0</v>
      </c>
      <c r="Z89" s="221" t="b">
        <v>0</v>
      </c>
      <c r="AA89" s="221" t="b">
        <v>0</v>
      </c>
      <c r="AB89" s="220"/>
      <c r="AC89" s="221" t="b">
        <v>0</v>
      </c>
      <c r="AD89" s="221" t="b">
        <v>0</v>
      </c>
      <c r="AE89" s="221" t="b">
        <v>0</v>
      </c>
      <c r="AF89" s="221" t="b">
        <v>0</v>
      </c>
      <c r="AG89" s="220"/>
      <c r="AH89" s="221" t="b">
        <v>0</v>
      </c>
      <c r="AI89" s="221" t="b">
        <v>0</v>
      </c>
      <c r="AJ89" s="221" t="b">
        <v>0</v>
      </c>
      <c r="AK89" s="221" t="b">
        <v>0</v>
      </c>
      <c r="AL89" s="220"/>
      <c r="AM89" s="221" t="b">
        <v>0</v>
      </c>
      <c r="AN89" s="221" t="b">
        <v>0</v>
      </c>
      <c r="AO89" s="221" t="b">
        <v>0</v>
      </c>
      <c r="AP89" s="221" t="b">
        <v>0</v>
      </c>
      <c r="AQ89" s="220"/>
      <c r="AR89" s="221" t="b">
        <v>0</v>
      </c>
      <c r="AS89" s="221" t="b">
        <v>0</v>
      </c>
      <c r="AT89" s="221" t="b">
        <v>0</v>
      </c>
      <c r="AU89" s="221" t="b">
        <v>0</v>
      </c>
      <c r="AV89" s="220"/>
      <c r="AW89" s="221" t="b">
        <v>0</v>
      </c>
      <c r="AX89" s="221" t="b">
        <v>0</v>
      </c>
      <c r="AY89" s="221" t="b">
        <v>0</v>
      </c>
      <c r="AZ89" s="221" t="b">
        <v>0</v>
      </c>
      <c r="BA89" s="220"/>
      <c r="BD89" s="272"/>
      <c r="BE89" s="272"/>
      <c r="BF89" s="272"/>
      <c r="BG89" s="272"/>
      <c r="BH89" s="272"/>
      <c r="BI89" s="272"/>
      <c r="BJ89" s="272"/>
    </row>
    <row r="90" spans="1:62" ht="25.5" customHeight="1" thickBot="1" x14ac:dyDescent="0.25">
      <c r="A90" s="230" t="str">
        <f>IF(B90&lt;&gt;"",IF(D91=TRUE,1,0)+IF(I91=TRUE,1,0)+IF(N91=TRUE,1,0)+IF(S91=TRUE,1,0)+IF(X91=TRUE,1,0)+IF(AC91=TRUE,1,0)+IF(AH91=TRUE,1,0)+IF(AM91=TRUE,1,0)+IF(AR91=TRUE,1,0)+IF(AW91=TRUE,1,0),"")</f>
        <v/>
      </c>
      <c r="B90" s="271"/>
      <c r="C90" s="271"/>
      <c r="D90" s="217" t="s">
        <v>230</v>
      </c>
      <c r="E90" s="217" t="s">
        <v>232</v>
      </c>
      <c r="F90" s="217" t="s">
        <v>234</v>
      </c>
      <c r="G90" s="217" t="s">
        <v>236</v>
      </c>
      <c r="H90" s="220"/>
      <c r="I90" s="217" t="s">
        <v>230</v>
      </c>
      <c r="J90" s="217" t="s">
        <v>232</v>
      </c>
      <c r="K90" s="217" t="s">
        <v>234</v>
      </c>
      <c r="L90" s="217" t="s">
        <v>236</v>
      </c>
      <c r="M90" s="220"/>
      <c r="N90" s="217" t="s">
        <v>230</v>
      </c>
      <c r="O90" s="217" t="s">
        <v>232</v>
      </c>
      <c r="P90" s="217" t="s">
        <v>234</v>
      </c>
      <c r="Q90" s="217" t="s">
        <v>236</v>
      </c>
      <c r="R90" s="220"/>
      <c r="S90" s="217" t="s">
        <v>230</v>
      </c>
      <c r="T90" s="217" t="s">
        <v>232</v>
      </c>
      <c r="U90" s="217" t="s">
        <v>234</v>
      </c>
      <c r="V90" s="217" t="s">
        <v>236</v>
      </c>
      <c r="W90" s="220"/>
      <c r="X90" s="217" t="s">
        <v>230</v>
      </c>
      <c r="Y90" s="217" t="s">
        <v>232</v>
      </c>
      <c r="Z90" s="217" t="s">
        <v>234</v>
      </c>
      <c r="AA90" s="217" t="s">
        <v>236</v>
      </c>
      <c r="AB90" s="220"/>
      <c r="AC90" s="217" t="s">
        <v>230</v>
      </c>
      <c r="AD90" s="217" t="s">
        <v>232</v>
      </c>
      <c r="AE90" s="217" t="s">
        <v>234</v>
      </c>
      <c r="AF90" s="217" t="s">
        <v>236</v>
      </c>
      <c r="AG90" s="220"/>
      <c r="AH90" s="217" t="s">
        <v>230</v>
      </c>
      <c r="AI90" s="217" t="s">
        <v>232</v>
      </c>
      <c r="AJ90" s="217" t="s">
        <v>234</v>
      </c>
      <c r="AK90" s="217" t="s">
        <v>236</v>
      </c>
      <c r="AL90" s="220"/>
      <c r="AM90" s="217" t="s">
        <v>230</v>
      </c>
      <c r="AN90" s="217" t="s">
        <v>232</v>
      </c>
      <c r="AO90" s="217" t="s">
        <v>234</v>
      </c>
      <c r="AP90" s="217" t="s">
        <v>236</v>
      </c>
      <c r="AQ90" s="220"/>
      <c r="AR90" s="217" t="s">
        <v>230</v>
      </c>
      <c r="AS90" s="217" t="s">
        <v>232</v>
      </c>
      <c r="AT90" s="217" t="s">
        <v>234</v>
      </c>
      <c r="AU90" s="217" t="s">
        <v>236</v>
      </c>
      <c r="AV90" s="220"/>
      <c r="AW90" s="217" t="s">
        <v>230</v>
      </c>
      <c r="AX90" s="217" t="s">
        <v>232</v>
      </c>
      <c r="AY90" s="217" t="s">
        <v>234</v>
      </c>
      <c r="AZ90" s="217" t="s">
        <v>236</v>
      </c>
      <c r="BA90" s="220"/>
      <c r="BD90" s="272"/>
      <c r="BE90" s="272"/>
      <c r="BF90" s="272"/>
      <c r="BG90" s="272"/>
      <c r="BH90" s="272"/>
      <c r="BI90" s="272"/>
      <c r="BJ90" s="272"/>
    </row>
    <row r="91" spans="1:62" ht="25.5" customHeight="1" thickTop="1" x14ac:dyDescent="0.2">
      <c r="A91" s="230" t="str">
        <f>IF(B90&lt;&gt;"",IF(E91=TRUE,1,0)+IF(J91=TRUE,1,0)+IF(O91=TRUE,1,0)+IF(T91=TRUE,1,0)+IF(Y91=TRUE,1,0)+IF(AD91=TRUE,1,0)+IF(AI91=TRUE,1,0)+IF(AN91=TRUE,1,0)+IF(AS91=TRUE,1,0)+IF(AX91=TRUE,1,0),"")</f>
        <v/>
      </c>
      <c r="B91" s="271"/>
      <c r="C91" s="271"/>
      <c r="D91" s="221" t="b">
        <v>0</v>
      </c>
      <c r="E91" s="221" t="b">
        <v>0</v>
      </c>
      <c r="F91" s="221" t="b">
        <v>0</v>
      </c>
      <c r="G91" s="221" t="b">
        <v>0</v>
      </c>
      <c r="H91" s="220"/>
      <c r="I91" s="221" t="b">
        <v>0</v>
      </c>
      <c r="J91" s="221" t="b">
        <v>0</v>
      </c>
      <c r="K91" s="221" t="b">
        <v>0</v>
      </c>
      <c r="L91" s="221" t="b">
        <v>0</v>
      </c>
      <c r="M91" s="220"/>
      <c r="N91" s="221" t="b">
        <v>0</v>
      </c>
      <c r="O91" s="221" t="b">
        <v>0</v>
      </c>
      <c r="P91" s="221" t="b">
        <v>0</v>
      </c>
      <c r="Q91" s="221" t="b">
        <v>0</v>
      </c>
      <c r="R91" s="220"/>
      <c r="S91" s="221" t="b">
        <v>0</v>
      </c>
      <c r="T91" s="221" t="b">
        <v>0</v>
      </c>
      <c r="U91" s="221" t="b">
        <v>0</v>
      </c>
      <c r="V91" s="221" t="b">
        <v>0</v>
      </c>
      <c r="W91" s="220"/>
      <c r="X91" s="221" t="b">
        <v>0</v>
      </c>
      <c r="Y91" s="221" t="b">
        <v>0</v>
      </c>
      <c r="Z91" s="221" t="b">
        <v>0</v>
      </c>
      <c r="AA91" s="221" t="b">
        <v>0</v>
      </c>
      <c r="AB91" s="220"/>
      <c r="AC91" s="221" t="b">
        <v>0</v>
      </c>
      <c r="AD91" s="221" t="b">
        <v>0</v>
      </c>
      <c r="AE91" s="221" t="b">
        <v>0</v>
      </c>
      <c r="AF91" s="221" t="b">
        <v>0</v>
      </c>
      <c r="AG91" s="220"/>
      <c r="AH91" s="221" t="b">
        <v>0</v>
      </c>
      <c r="AI91" s="221" t="b">
        <v>0</v>
      </c>
      <c r="AJ91" s="221" t="b">
        <v>0</v>
      </c>
      <c r="AK91" s="221" t="b">
        <v>0</v>
      </c>
      <c r="AL91" s="220"/>
      <c r="AM91" s="221" t="b">
        <v>0</v>
      </c>
      <c r="AN91" s="221" t="b">
        <v>0</v>
      </c>
      <c r="AO91" s="221" t="b">
        <v>0</v>
      </c>
      <c r="AP91" s="221" t="b">
        <v>0</v>
      </c>
      <c r="AQ91" s="220"/>
      <c r="AR91" s="221" t="b">
        <v>0</v>
      </c>
      <c r="AS91" s="221" t="b">
        <v>0</v>
      </c>
      <c r="AT91" s="221" t="b">
        <v>0</v>
      </c>
      <c r="AU91" s="221" t="b">
        <v>0</v>
      </c>
      <c r="AV91" s="220"/>
      <c r="AW91" s="221" t="b">
        <v>0</v>
      </c>
      <c r="AX91" s="221" t="b">
        <v>0</v>
      </c>
      <c r="AY91" s="221" t="b">
        <v>0</v>
      </c>
      <c r="AZ91" s="221" t="b">
        <v>0</v>
      </c>
      <c r="BA91" s="220"/>
      <c r="BD91" s="272"/>
      <c r="BE91" s="272"/>
      <c r="BF91" s="272"/>
      <c r="BG91" s="272"/>
      <c r="BH91" s="272"/>
      <c r="BI91" s="272"/>
      <c r="BJ91" s="272"/>
    </row>
    <row r="92" spans="1:62" ht="25.5" customHeight="1" thickBot="1" x14ac:dyDescent="0.25">
      <c r="A92" s="230" t="str">
        <f>IF(B92&lt;&gt;"",IF(D93=TRUE,1,0)+IF(I93=TRUE,1,0)+IF(N93=TRUE,1,0)+IF(S93=TRUE,1,0)+IF(X93=TRUE,1,0)+IF(AC93=TRUE,1,0)+IF(AH93=TRUE,1,0)+IF(AM93=TRUE,1,0)+IF(AR93=TRUE,1,0)+IF(AW93=TRUE,1,0),"")</f>
        <v/>
      </c>
      <c r="B92" s="271"/>
      <c r="C92" s="271"/>
      <c r="D92" s="217" t="s">
        <v>230</v>
      </c>
      <c r="E92" s="217" t="s">
        <v>232</v>
      </c>
      <c r="F92" s="217" t="s">
        <v>234</v>
      </c>
      <c r="G92" s="217" t="s">
        <v>236</v>
      </c>
      <c r="H92" s="220"/>
      <c r="I92" s="217" t="s">
        <v>230</v>
      </c>
      <c r="J92" s="217" t="s">
        <v>232</v>
      </c>
      <c r="K92" s="217" t="s">
        <v>234</v>
      </c>
      <c r="L92" s="217" t="s">
        <v>236</v>
      </c>
      <c r="M92" s="220"/>
      <c r="N92" s="217" t="s">
        <v>230</v>
      </c>
      <c r="O92" s="217" t="s">
        <v>232</v>
      </c>
      <c r="P92" s="217" t="s">
        <v>234</v>
      </c>
      <c r="Q92" s="217" t="s">
        <v>236</v>
      </c>
      <c r="R92" s="220"/>
      <c r="S92" s="217" t="s">
        <v>230</v>
      </c>
      <c r="T92" s="217" t="s">
        <v>232</v>
      </c>
      <c r="U92" s="217" t="s">
        <v>234</v>
      </c>
      <c r="V92" s="217" t="s">
        <v>236</v>
      </c>
      <c r="W92" s="220"/>
      <c r="X92" s="217" t="s">
        <v>230</v>
      </c>
      <c r="Y92" s="217" t="s">
        <v>232</v>
      </c>
      <c r="Z92" s="217" t="s">
        <v>234</v>
      </c>
      <c r="AA92" s="217" t="s">
        <v>236</v>
      </c>
      <c r="AB92" s="220"/>
      <c r="AC92" s="217" t="s">
        <v>230</v>
      </c>
      <c r="AD92" s="217" t="s">
        <v>232</v>
      </c>
      <c r="AE92" s="217" t="s">
        <v>234</v>
      </c>
      <c r="AF92" s="217" t="s">
        <v>236</v>
      </c>
      <c r="AG92" s="220"/>
      <c r="AH92" s="217" t="s">
        <v>230</v>
      </c>
      <c r="AI92" s="217" t="s">
        <v>232</v>
      </c>
      <c r="AJ92" s="217" t="s">
        <v>234</v>
      </c>
      <c r="AK92" s="217" t="s">
        <v>236</v>
      </c>
      <c r="AL92" s="220"/>
      <c r="AM92" s="217" t="s">
        <v>230</v>
      </c>
      <c r="AN92" s="217" t="s">
        <v>232</v>
      </c>
      <c r="AO92" s="217" t="s">
        <v>234</v>
      </c>
      <c r="AP92" s="217" t="s">
        <v>236</v>
      </c>
      <c r="AQ92" s="220"/>
      <c r="AR92" s="217" t="s">
        <v>230</v>
      </c>
      <c r="AS92" s="217" t="s">
        <v>232</v>
      </c>
      <c r="AT92" s="217" t="s">
        <v>234</v>
      </c>
      <c r="AU92" s="217" t="s">
        <v>236</v>
      </c>
      <c r="AV92" s="220"/>
      <c r="AW92" s="217" t="s">
        <v>230</v>
      </c>
      <c r="AX92" s="217" t="s">
        <v>232</v>
      </c>
      <c r="AY92" s="217" t="s">
        <v>234</v>
      </c>
      <c r="AZ92" s="217" t="s">
        <v>236</v>
      </c>
      <c r="BA92" s="220"/>
      <c r="BD92" s="272"/>
      <c r="BE92" s="272"/>
      <c r="BF92" s="272"/>
      <c r="BG92" s="272"/>
      <c r="BH92" s="272"/>
      <c r="BI92" s="272"/>
      <c r="BJ92" s="272"/>
    </row>
    <row r="93" spans="1:62" ht="25.5" customHeight="1" thickTop="1" x14ac:dyDescent="0.2">
      <c r="A93" s="230" t="str">
        <f>IF(B92&lt;&gt;"",IF(E93=TRUE,1,0)+IF(J93=TRUE,1,0)+IF(O93=TRUE,1,0)+IF(T93=TRUE,1,0)+IF(Y93=TRUE,1,0)+IF(AD93=TRUE,1,0)+IF(AI93=TRUE,1,0)+IF(AN93=TRUE,1,0)+IF(AS93=TRUE,1,0)+IF(AX93=TRUE,1,0),"")</f>
        <v/>
      </c>
      <c r="B93" s="271"/>
      <c r="C93" s="271"/>
      <c r="D93" s="221" t="b">
        <v>0</v>
      </c>
      <c r="E93" s="221" t="b">
        <v>0</v>
      </c>
      <c r="F93" s="221" t="b">
        <v>0</v>
      </c>
      <c r="G93" s="221" t="b">
        <v>0</v>
      </c>
      <c r="H93" s="220"/>
      <c r="I93" s="221" t="b">
        <v>0</v>
      </c>
      <c r="J93" s="221" t="b">
        <v>0</v>
      </c>
      <c r="K93" s="221" t="b">
        <v>0</v>
      </c>
      <c r="L93" s="221" t="b">
        <v>0</v>
      </c>
      <c r="M93" s="220"/>
      <c r="N93" s="221" t="b">
        <v>0</v>
      </c>
      <c r="O93" s="221" t="b">
        <v>0</v>
      </c>
      <c r="P93" s="221" t="b">
        <v>0</v>
      </c>
      <c r="Q93" s="221" t="b">
        <v>0</v>
      </c>
      <c r="R93" s="220"/>
      <c r="S93" s="221" t="b">
        <v>0</v>
      </c>
      <c r="T93" s="221" t="b">
        <v>0</v>
      </c>
      <c r="U93" s="221" t="b">
        <v>0</v>
      </c>
      <c r="V93" s="221" t="b">
        <v>0</v>
      </c>
      <c r="W93" s="220"/>
      <c r="X93" s="221" t="b">
        <v>0</v>
      </c>
      <c r="Y93" s="221" t="b">
        <v>0</v>
      </c>
      <c r="Z93" s="221" t="b">
        <v>0</v>
      </c>
      <c r="AA93" s="221" t="b">
        <v>0</v>
      </c>
      <c r="AB93" s="220"/>
      <c r="AC93" s="221" t="b">
        <v>0</v>
      </c>
      <c r="AD93" s="221" t="b">
        <v>0</v>
      </c>
      <c r="AE93" s="221" t="b">
        <v>0</v>
      </c>
      <c r="AF93" s="221" t="b">
        <v>0</v>
      </c>
      <c r="AG93" s="220"/>
      <c r="AH93" s="221" t="b">
        <v>0</v>
      </c>
      <c r="AI93" s="221" t="b">
        <v>0</v>
      </c>
      <c r="AJ93" s="221" t="b">
        <v>0</v>
      </c>
      <c r="AK93" s="221" t="b">
        <v>0</v>
      </c>
      <c r="AL93" s="220"/>
      <c r="AM93" s="221" t="b">
        <v>0</v>
      </c>
      <c r="AN93" s="221" t="b">
        <v>0</v>
      </c>
      <c r="AO93" s="221" t="b">
        <v>0</v>
      </c>
      <c r="AP93" s="221" t="b">
        <v>0</v>
      </c>
      <c r="AQ93" s="220"/>
      <c r="AR93" s="221" t="b">
        <v>0</v>
      </c>
      <c r="AS93" s="221" t="b">
        <v>0</v>
      </c>
      <c r="AT93" s="221" t="b">
        <v>0</v>
      </c>
      <c r="AU93" s="221" t="b">
        <v>0</v>
      </c>
      <c r="AV93" s="220"/>
      <c r="AW93" s="221" t="b">
        <v>0</v>
      </c>
      <c r="AX93" s="221" t="b">
        <v>0</v>
      </c>
      <c r="AY93" s="221" t="b">
        <v>0</v>
      </c>
      <c r="AZ93" s="221" t="b">
        <v>0</v>
      </c>
      <c r="BA93" s="220"/>
      <c r="BD93" s="272"/>
      <c r="BE93" s="272"/>
      <c r="BF93" s="272"/>
      <c r="BG93" s="272"/>
      <c r="BH93" s="272"/>
      <c r="BI93" s="272"/>
      <c r="BJ93" s="272"/>
    </row>
    <row r="94" spans="1:62" ht="25.5" customHeight="1" thickBot="1" x14ac:dyDescent="0.25">
      <c r="A94" s="230" t="str">
        <f>IF(B94&lt;&gt;"",IF(D95=TRUE,1,0)+IF(I95=TRUE,1,0)+IF(N95=TRUE,1,0)+IF(S95=TRUE,1,0)+IF(X95=TRUE,1,0)+IF(AC95=TRUE,1,0)+IF(AH95=TRUE,1,0)+IF(AM95=TRUE,1,0)+IF(AR95=TRUE,1,0)+IF(AW95=TRUE,1,0),"")</f>
        <v/>
      </c>
      <c r="B94" s="271"/>
      <c r="C94" s="271"/>
      <c r="D94" s="217" t="s">
        <v>230</v>
      </c>
      <c r="E94" s="217" t="s">
        <v>232</v>
      </c>
      <c r="F94" s="217" t="s">
        <v>234</v>
      </c>
      <c r="G94" s="217" t="s">
        <v>236</v>
      </c>
      <c r="H94" s="220"/>
      <c r="I94" s="217" t="s">
        <v>230</v>
      </c>
      <c r="J94" s="217" t="s">
        <v>232</v>
      </c>
      <c r="K94" s="217" t="s">
        <v>234</v>
      </c>
      <c r="L94" s="217" t="s">
        <v>236</v>
      </c>
      <c r="M94" s="220"/>
      <c r="N94" s="217" t="s">
        <v>230</v>
      </c>
      <c r="O94" s="217" t="s">
        <v>232</v>
      </c>
      <c r="P94" s="217" t="s">
        <v>234</v>
      </c>
      <c r="Q94" s="217" t="s">
        <v>236</v>
      </c>
      <c r="R94" s="220"/>
      <c r="S94" s="217" t="s">
        <v>230</v>
      </c>
      <c r="T94" s="217" t="s">
        <v>232</v>
      </c>
      <c r="U94" s="217" t="s">
        <v>234</v>
      </c>
      <c r="V94" s="217" t="s">
        <v>236</v>
      </c>
      <c r="W94" s="220"/>
      <c r="X94" s="217" t="s">
        <v>230</v>
      </c>
      <c r="Y94" s="217" t="s">
        <v>232</v>
      </c>
      <c r="Z94" s="217" t="s">
        <v>234</v>
      </c>
      <c r="AA94" s="217" t="s">
        <v>236</v>
      </c>
      <c r="AB94" s="220"/>
      <c r="AC94" s="217" t="s">
        <v>230</v>
      </c>
      <c r="AD94" s="217" t="s">
        <v>232</v>
      </c>
      <c r="AE94" s="217" t="s">
        <v>234</v>
      </c>
      <c r="AF94" s="217" t="s">
        <v>236</v>
      </c>
      <c r="AG94" s="220"/>
      <c r="AH94" s="217" t="s">
        <v>230</v>
      </c>
      <c r="AI94" s="217" t="s">
        <v>232</v>
      </c>
      <c r="AJ94" s="217" t="s">
        <v>234</v>
      </c>
      <c r="AK94" s="217" t="s">
        <v>236</v>
      </c>
      <c r="AL94" s="220"/>
      <c r="AM94" s="217" t="s">
        <v>230</v>
      </c>
      <c r="AN94" s="217" t="s">
        <v>232</v>
      </c>
      <c r="AO94" s="217" t="s">
        <v>234</v>
      </c>
      <c r="AP94" s="217" t="s">
        <v>236</v>
      </c>
      <c r="AQ94" s="220"/>
      <c r="AR94" s="217" t="s">
        <v>230</v>
      </c>
      <c r="AS94" s="217" t="s">
        <v>232</v>
      </c>
      <c r="AT94" s="217" t="s">
        <v>234</v>
      </c>
      <c r="AU94" s="217" t="s">
        <v>236</v>
      </c>
      <c r="AV94" s="220"/>
      <c r="AW94" s="217" t="s">
        <v>230</v>
      </c>
      <c r="AX94" s="217" t="s">
        <v>232</v>
      </c>
      <c r="AY94" s="217" t="s">
        <v>234</v>
      </c>
      <c r="AZ94" s="217" t="s">
        <v>236</v>
      </c>
      <c r="BA94" s="220"/>
      <c r="BD94" s="272"/>
      <c r="BE94" s="272"/>
      <c r="BF94" s="272"/>
      <c r="BG94" s="272"/>
      <c r="BH94" s="272"/>
      <c r="BI94" s="272"/>
      <c r="BJ94" s="272"/>
    </row>
    <row r="95" spans="1:62" ht="25.5" customHeight="1" thickTop="1" x14ac:dyDescent="0.2">
      <c r="A95" s="230" t="str">
        <f>IF(B94&lt;&gt;"",IF(E95=TRUE,1,0)+IF(J95=TRUE,1,0)+IF(O95=TRUE,1,0)+IF(T95=TRUE,1,0)+IF(Y95=TRUE,1,0)+IF(AD95=TRUE,1,0)+IF(AI95=TRUE,1,0)+IF(AN95=TRUE,1,0)+IF(AS95=TRUE,1,0)+IF(AX95=TRUE,1,0),"")</f>
        <v/>
      </c>
      <c r="B95" s="271"/>
      <c r="C95" s="271"/>
      <c r="D95" s="221" t="b">
        <v>0</v>
      </c>
      <c r="E95" s="221" t="b">
        <v>0</v>
      </c>
      <c r="F95" s="221" t="b">
        <v>0</v>
      </c>
      <c r="G95" s="221" t="b">
        <v>0</v>
      </c>
      <c r="H95" s="220"/>
      <c r="I95" s="221" t="b">
        <v>0</v>
      </c>
      <c r="J95" s="221" t="b">
        <v>0</v>
      </c>
      <c r="K95" s="221" t="b">
        <v>0</v>
      </c>
      <c r="L95" s="221" t="b">
        <v>0</v>
      </c>
      <c r="M95" s="220"/>
      <c r="N95" s="221" t="b">
        <v>0</v>
      </c>
      <c r="O95" s="221" t="b">
        <v>0</v>
      </c>
      <c r="P95" s="221" t="b">
        <v>0</v>
      </c>
      <c r="Q95" s="221" t="b">
        <v>0</v>
      </c>
      <c r="R95" s="220"/>
      <c r="S95" s="221" t="b">
        <v>0</v>
      </c>
      <c r="T95" s="221" t="b">
        <v>0</v>
      </c>
      <c r="U95" s="221" t="b">
        <v>0</v>
      </c>
      <c r="V95" s="221" t="b">
        <v>0</v>
      </c>
      <c r="W95" s="220"/>
      <c r="X95" s="221" t="b">
        <v>0</v>
      </c>
      <c r="Y95" s="221" t="b">
        <v>0</v>
      </c>
      <c r="Z95" s="221" t="b">
        <v>0</v>
      </c>
      <c r="AA95" s="221" t="b">
        <v>0</v>
      </c>
      <c r="AB95" s="220"/>
      <c r="AC95" s="221" t="b">
        <v>0</v>
      </c>
      <c r="AD95" s="221" t="b">
        <v>0</v>
      </c>
      <c r="AE95" s="221" t="b">
        <v>0</v>
      </c>
      <c r="AF95" s="221" t="b">
        <v>0</v>
      </c>
      <c r="AG95" s="220"/>
      <c r="AH95" s="221" t="b">
        <v>0</v>
      </c>
      <c r="AI95" s="221" t="b">
        <v>0</v>
      </c>
      <c r="AJ95" s="221" t="b">
        <v>0</v>
      </c>
      <c r="AK95" s="221" t="b">
        <v>0</v>
      </c>
      <c r="AL95" s="220"/>
      <c r="AM95" s="221" t="b">
        <v>0</v>
      </c>
      <c r="AN95" s="221" t="b">
        <v>0</v>
      </c>
      <c r="AO95" s="221" t="b">
        <v>0</v>
      </c>
      <c r="AP95" s="221" t="b">
        <v>0</v>
      </c>
      <c r="AQ95" s="220"/>
      <c r="AR95" s="221" t="b">
        <v>0</v>
      </c>
      <c r="AS95" s="221" t="b">
        <v>0</v>
      </c>
      <c r="AT95" s="221" t="b">
        <v>0</v>
      </c>
      <c r="AU95" s="221" t="b">
        <v>0</v>
      </c>
      <c r="AV95" s="220"/>
      <c r="AW95" s="221" t="b">
        <v>0</v>
      </c>
      <c r="AX95" s="221" t="b">
        <v>0</v>
      </c>
      <c r="AY95" s="221" t="b">
        <v>0</v>
      </c>
      <c r="AZ95" s="221" t="b">
        <v>0</v>
      </c>
      <c r="BA95" s="220"/>
      <c r="BD95" s="272"/>
      <c r="BE95" s="272"/>
      <c r="BF95" s="272"/>
      <c r="BG95" s="272"/>
      <c r="BH95" s="272"/>
      <c r="BI95" s="272"/>
      <c r="BJ95" s="272"/>
    </row>
    <row r="96" spans="1:62" ht="25.5" customHeight="1" thickBot="1" x14ac:dyDescent="0.25">
      <c r="A96" s="230" t="str">
        <f>IF(B96&lt;&gt;"",IF(D97=TRUE,1,0)+IF(I97=TRUE,1,0)+IF(N97=TRUE,1,0)+IF(S97=TRUE,1,0)+IF(X97=TRUE,1,0)+IF(AC97=TRUE,1,0)+IF(AH97=TRUE,1,0)+IF(AM97=TRUE,1,0)+IF(AR97=TRUE,1,0)+IF(AW97=TRUE,1,0),"")</f>
        <v/>
      </c>
      <c r="B96" s="271"/>
      <c r="C96" s="271"/>
      <c r="D96" s="217" t="s">
        <v>230</v>
      </c>
      <c r="E96" s="217" t="s">
        <v>232</v>
      </c>
      <c r="F96" s="217" t="s">
        <v>234</v>
      </c>
      <c r="G96" s="217" t="s">
        <v>236</v>
      </c>
      <c r="H96" s="220"/>
      <c r="I96" s="217" t="s">
        <v>230</v>
      </c>
      <c r="J96" s="217" t="s">
        <v>232</v>
      </c>
      <c r="K96" s="217" t="s">
        <v>234</v>
      </c>
      <c r="L96" s="217" t="s">
        <v>236</v>
      </c>
      <c r="M96" s="220"/>
      <c r="N96" s="217" t="s">
        <v>230</v>
      </c>
      <c r="O96" s="217" t="s">
        <v>232</v>
      </c>
      <c r="P96" s="217" t="s">
        <v>234</v>
      </c>
      <c r="Q96" s="217" t="s">
        <v>236</v>
      </c>
      <c r="R96" s="220"/>
      <c r="S96" s="217" t="s">
        <v>230</v>
      </c>
      <c r="T96" s="217" t="s">
        <v>232</v>
      </c>
      <c r="U96" s="217" t="s">
        <v>234</v>
      </c>
      <c r="V96" s="217" t="s">
        <v>236</v>
      </c>
      <c r="W96" s="220"/>
      <c r="X96" s="217" t="s">
        <v>230</v>
      </c>
      <c r="Y96" s="217" t="s">
        <v>232</v>
      </c>
      <c r="Z96" s="217" t="s">
        <v>234</v>
      </c>
      <c r="AA96" s="217" t="s">
        <v>236</v>
      </c>
      <c r="AB96" s="220"/>
      <c r="AC96" s="217" t="s">
        <v>230</v>
      </c>
      <c r="AD96" s="217" t="s">
        <v>232</v>
      </c>
      <c r="AE96" s="217" t="s">
        <v>234</v>
      </c>
      <c r="AF96" s="217" t="s">
        <v>236</v>
      </c>
      <c r="AG96" s="220"/>
      <c r="AH96" s="217" t="s">
        <v>230</v>
      </c>
      <c r="AI96" s="217" t="s">
        <v>232</v>
      </c>
      <c r="AJ96" s="217" t="s">
        <v>234</v>
      </c>
      <c r="AK96" s="217" t="s">
        <v>236</v>
      </c>
      <c r="AL96" s="220"/>
      <c r="AM96" s="217" t="s">
        <v>230</v>
      </c>
      <c r="AN96" s="217" t="s">
        <v>232</v>
      </c>
      <c r="AO96" s="217" t="s">
        <v>234</v>
      </c>
      <c r="AP96" s="217" t="s">
        <v>236</v>
      </c>
      <c r="AQ96" s="220"/>
      <c r="AR96" s="217" t="s">
        <v>230</v>
      </c>
      <c r="AS96" s="217" t="s">
        <v>232</v>
      </c>
      <c r="AT96" s="217" t="s">
        <v>234</v>
      </c>
      <c r="AU96" s="217" t="s">
        <v>236</v>
      </c>
      <c r="AV96" s="220"/>
      <c r="AW96" s="217" t="s">
        <v>230</v>
      </c>
      <c r="AX96" s="217" t="s">
        <v>232</v>
      </c>
      <c r="AY96" s="217" t="s">
        <v>234</v>
      </c>
      <c r="AZ96" s="217" t="s">
        <v>236</v>
      </c>
      <c r="BA96" s="220"/>
      <c r="BD96" s="272"/>
      <c r="BE96" s="272"/>
      <c r="BF96" s="272"/>
      <c r="BG96" s="272"/>
      <c r="BH96" s="272"/>
      <c r="BI96" s="272"/>
      <c r="BJ96" s="272"/>
    </row>
    <row r="97" spans="1:62" ht="25.5" customHeight="1" thickTop="1" x14ac:dyDescent="0.2">
      <c r="A97" s="230" t="str">
        <f>IF(B96&lt;&gt;"",IF(E97=TRUE,1,0)+IF(J97=TRUE,1,0)+IF(O97=TRUE,1,0)+IF(T97=TRUE,1,0)+IF(Y97=TRUE,1,0)+IF(AD97=TRUE,1,0)+IF(AI97=TRUE,1,0)+IF(AN97=TRUE,1,0)+IF(AS97=TRUE,1,0)+IF(AX97=TRUE,1,0),"")</f>
        <v/>
      </c>
      <c r="B97" s="271"/>
      <c r="C97" s="271"/>
      <c r="D97" s="221" t="b">
        <v>0</v>
      </c>
      <c r="E97" s="221" t="b">
        <v>0</v>
      </c>
      <c r="F97" s="221" t="b">
        <v>0</v>
      </c>
      <c r="G97" s="221" t="b">
        <v>0</v>
      </c>
      <c r="H97" s="220"/>
      <c r="I97" s="221" t="b">
        <v>0</v>
      </c>
      <c r="J97" s="221" t="b">
        <v>0</v>
      </c>
      <c r="K97" s="221" t="b">
        <v>0</v>
      </c>
      <c r="L97" s="221" t="b">
        <v>0</v>
      </c>
      <c r="M97" s="220"/>
      <c r="N97" s="221" t="b">
        <v>0</v>
      </c>
      <c r="O97" s="221" t="b">
        <v>0</v>
      </c>
      <c r="P97" s="221" t="b">
        <v>0</v>
      </c>
      <c r="Q97" s="221" t="b">
        <v>0</v>
      </c>
      <c r="R97" s="220"/>
      <c r="S97" s="221" t="b">
        <v>0</v>
      </c>
      <c r="T97" s="221" t="b">
        <v>0</v>
      </c>
      <c r="U97" s="221" t="b">
        <v>0</v>
      </c>
      <c r="V97" s="221" t="b">
        <v>0</v>
      </c>
      <c r="W97" s="220"/>
      <c r="X97" s="221" t="b">
        <v>0</v>
      </c>
      <c r="Y97" s="221" t="b">
        <v>0</v>
      </c>
      <c r="Z97" s="221" t="b">
        <v>0</v>
      </c>
      <c r="AA97" s="221" t="b">
        <v>0</v>
      </c>
      <c r="AB97" s="220"/>
      <c r="AC97" s="221" t="b">
        <v>0</v>
      </c>
      <c r="AD97" s="221" t="b">
        <v>0</v>
      </c>
      <c r="AE97" s="221" t="b">
        <v>0</v>
      </c>
      <c r="AF97" s="221" t="b">
        <v>0</v>
      </c>
      <c r="AG97" s="220"/>
      <c r="AH97" s="221" t="b">
        <v>0</v>
      </c>
      <c r="AI97" s="221" t="b">
        <v>0</v>
      </c>
      <c r="AJ97" s="221" t="b">
        <v>0</v>
      </c>
      <c r="AK97" s="221" t="b">
        <v>0</v>
      </c>
      <c r="AL97" s="220"/>
      <c r="AM97" s="221" t="b">
        <v>0</v>
      </c>
      <c r="AN97" s="221" t="b">
        <v>0</v>
      </c>
      <c r="AO97" s="221" t="b">
        <v>0</v>
      </c>
      <c r="AP97" s="221" t="b">
        <v>0</v>
      </c>
      <c r="AQ97" s="220"/>
      <c r="AR97" s="221" t="b">
        <v>0</v>
      </c>
      <c r="AS97" s="221" t="b">
        <v>0</v>
      </c>
      <c r="AT97" s="221" t="b">
        <v>0</v>
      </c>
      <c r="AU97" s="221" t="b">
        <v>0</v>
      </c>
      <c r="AV97" s="220"/>
      <c r="AW97" s="221" t="b">
        <v>0</v>
      </c>
      <c r="AX97" s="221" t="b">
        <v>0</v>
      </c>
      <c r="AY97" s="221" t="b">
        <v>0</v>
      </c>
      <c r="AZ97" s="221" t="b">
        <v>0</v>
      </c>
      <c r="BA97" s="220"/>
      <c r="BD97" s="272"/>
      <c r="BE97" s="272"/>
      <c r="BF97" s="272"/>
      <c r="BG97" s="272"/>
      <c r="BH97" s="272"/>
      <c r="BI97" s="272"/>
      <c r="BJ97" s="272"/>
    </row>
    <row r="98" spans="1:62" ht="25.5" customHeight="1" thickBot="1" x14ac:dyDescent="0.25">
      <c r="A98" s="230" t="str">
        <f>IF(B98&lt;&gt;"",IF(D99=TRUE,1,0)+IF(I99=TRUE,1,0)+IF(N99=TRUE,1,0)+IF(S99=TRUE,1,0)+IF(X99=TRUE,1,0)+IF(AC99=TRUE,1,0)+IF(AH99=TRUE,1,0)+IF(AM99=TRUE,1,0)+IF(AR99=TRUE,1,0)+IF(AW99=TRUE,1,0),"")</f>
        <v/>
      </c>
      <c r="B98" s="271"/>
      <c r="C98" s="271"/>
      <c r="D98" s="217" t="s">
        <v>230</v>
      </c>
      <c r="E98" s="217" t="s">
        <v>232</v>
      </c>
      <c r="F98" s="217" t="s">
        <v>234</v>
      </c>
      <c r="G98" s="217" t="s">
        <v>236</v>
      </c>
      <c r="H98" s="220"/>
      <c r="I98" s="217" t="s">
        <v>230</v>
      </c>
      <c r="J98" s="217" t="s">
        <v>232</v>
      </c>
      <c r="K98" s="217" t="s">
        <v>234</v>
      </c>
      <c r="L98" s="217" t="s">
        <v>236</v>
      </c>
      <c r="M98" s="220"/>
      <c r="N98" s="217" t="s">
        <v>230</v>
      </c>
      <c r="O98" s="217" t="s">
        <v>232</v>
      </c>
      <c r="P98" s="217" t="s">
        <v>234</v>
      </c>
      <c r="Q98" s="217" t="s">
        <v>236</v>
      </c>
      <c r="R98" s="220"/>
      <c r="S98" s="217" t="s">
        <v>230</v>
      </c>
      <c r="T98" s="217" t="s">
        <v>232</v>
      </c>
      <c r="U98" s="217" t="s">
        <v>234</v>
      </c>
      <c r="V98" s="217" t="s">
        <v>236</v>
      </c>
      <c r="W98" s="220"/>
      <c r="X98" s="217" t="s">
        <v>230</v>
      </c>
      <c r="Y98" s="217" t="s">
        <v>232</v>
      </c>
      <c r="Z98" s="217" t="s">
        <v>234</v>
      </c>
      <c r="AA98" s="217" t="s">
        <v>236</v>
      </c>
      <c r="AB98" s="220"/>
      <c r="AC98" s="217" t="s">
        <v>230</v>
      </c>
      <c r="AD98" s="217" t="s">
        <v>232</v>
      </c>
      <c r="AE98" s="217" t="s">
        <v>234</v>
      </c>
      <c r="AF98" s="217" t="s">
        <v>236</v>
      </c>
      <c r="AG98" s="220"/>
      <c r="AH98" s="217" t="s">
        <v>230</v>
      </c>
      <c r="AI98" s="217" t="s">
        <v>232</v>
      </c>
      <c r="AJ98" s="217" t="s">
        <v>234</v>
      </c>
      <c r="AK98" s="217" t="s">
        <v>236</v>
      </c>
      <c r="AL98" s="220"/>
      <c r="AM98" s="217" t="s">
        <v>230</v>
      </c>
      <c r="AN98" s="217" t="s">
        <v>232</v>
      </c>
      <c r="AO98" s="217" t="s">
        <v>234</v>
      </c>
      <c r="AP98" s="217" t="s">
        <v>236</v>
      </c>
      <c r="AQ98" s="220"/>
      <c r="AR98" s="217" t="s">
        <v>230</v>
      </c>
      <c r="AS98" s="217" t="s">
        <v>232</v>
      </c>
      <c r="AT98" s="217" t="s">
        <v>234</v>
      </c>
      <c r="AU98" s="217" t="s">
        <v>236</v>
      </c>
      <c r="AV98" s="220"/>
      <c r="AW98" s="217" t="s">
        <v>230</v>
      </c>
      <c r="AX98" s="217" t="s">
        <v>232</v>
      </c>
      <c r="AY98" s="217" t="s">
        <v>234</v>
      </c>
      <c r="AZ98" s="217" t="s">
        <v>236</v>
      </c>
      <c r="BA98" s="220"/>
      <c r="BD98" s="272"/>
      <c r="BE98" s="272"/>
      <c r="BF98" s="272"/>
      <c r="BG98" s="272"/>
      <c r="BH98" s="272"/>
      <c r="BI98" s="272"/>
      <c r="BJ98" s="272"/>
    </row>
    <row r="99" spans="1:62" ht="25.5" customHeight="1" thickTop="1" x14ac:dyDescent="0.2">
      <c r="A99" s="230" t="str">
        <f>IF(B98&lt;&gt;"",IF(E99=TRUE,1,0)+IF(J99=TRUE,1,0)+IF(O99=TRUE,1,0)+IF(T99=TRUE,1,0)+IF(Y99=TRUE,1,0)+IF(AD99=TRUE,1,0)+IF(AI99=TRUE,1,0)+IF(AN99=TRUE,1,0)+IF(AS99=TRUE,1,0)+IF(AX99=TRUE,1,0),"")</f>
        <v/>
      </c>
      <c r="B99" s="271"/>
      <c r="C99" s="271"/>
      <c r="D99" s="221" t="b">
        <v>0</v>
      </c>
      <c r="E99" s="221" t="b">
        <v>0</v>
      </c>
      <c r="F99" s="221" t="b">
        <v>0</v>
      </c>
      <c r="G99" s="221" t="b">
        <v>0</v>
      </c>
      <c r="H99" s="220"/>
      <c r="I99" s="221" t="b">
        <v>0</v>
      </c>
      <c r="J99" s="221" t="b">
        <v>0</v>
      </c>
      <c r="K99" s="221" t="b">
        <v>0</v>
      </c>
      <c r="L99" s="221" t="b">
        <v>0</v>
      </c>
      <c r="M99" s="220"/>
      <c r="N99" s="221" t="b">
        <v>0</v>
      </c>
      <c r="O99" s="221" t="b">
        <v>0</v>
      </c>
      <c r="P99" s="221" t="b">
        <v>0</v>
      </c>
      <c r="Q99" s="221" t="b">
        <v>0</v>
      </c>
      <c r="R99" s="220"/>
      <c r="S99" s="221" t="b">
        <v>0</v>
      </c>
      <c r="T99" s="221" t="b">
        <v>0</v>
      </c>
      <c r="U99" s="221" t="b">
        <v>0</v>
      </c>
      <c r="V99" s="221" t="b">
        <v>0</v>
      </c>
      <c r="W99" s="220"/>
      <c r="X99" s="221" t="b">
        <v>0</v>
      </c>
      <c r="Y99" s="221" t="b">
        <v>0</v>
      </c>
      <c r="Z99" s="221" t="b">
        <v>0</v>
      </c>
      <c r="AA99" s="221" t="b">
        <v>0</v>
      </c>
      <c r="AB99" s="220"/>
      <c r="AC99" s="221" t="b">
        <v>0</v>
      </c>
      <c r="AD99" s="221" t="b">
        <v>0</v>
      </c>
      <c r="AE99" s="221" t="b">
        <v>0</v>
      </c>
      <c r="AF99" s="221" t="b">
        <v>0</v>
      </c>
      <c r="AG99" s="220"/>
      <c r="AH99" s="221" t="b">
        <v>0</v>
      </c>
      <c r="AI99" s="221" t="b">
        <v>0</v>
      </c>
      <c r="AJ99" s="221" t="b">
        <v>0</v>
      </c>
      <c r="AK99" s="221" t="b">
        <v>0</v>
      </c>
      <c r="AL99" s="220"/>
      <c r="AM99" s="221" t="b">
        <v>0</v>
      </c>
      <c r="AN99" s="221" t="b">
        <v>0</v>
      </c>
      <c r="AO99" s="221" t="b">
        <v>0</v>
      </c>
      <c r="AP99" s="221" t="b">
        <v>0</v>
      </c>
      <c r="AQ99" s="220"/>
      <c r="AR99" s="221" t="b">
        <v>0</v>
      </c>
      <c r="AS99" s="221" t="b">
        <v>0</v>
      </c>
      <c r="AT99" s="221" t="b">
        <v>0</v>
      </c>
      <c r="AU99" s="221" t="b">
        <v>0</v>
      </c>
      <c r="AV99" s="220"/>
      <c r="AW99" s="221" t="b">
        <v>0</v>
      </c>
      <c r="AX99" s="221" t="b">
        <v>0</v>
      </c>
      <c r="AY99" s="221" t="b">
        <v>0</v>
      </c>
      <c r="AZ99" s="221" t="b">
        <v>0</v>
      </c>
      <c r="BA99" s="220"/>
      <c r="BD99" s="272"/>
      <c r="BE99" s="272"/>
      <c r="BF99" s="272"/>
      <c r="BG99" s="272"/>
      <c r="BH99" s="272"/>
      <c r="BI99" s="272"/>
      <c r="BJ99" s="272"/>
    </row>
    <row r="100" spans="1:62" ht="25.5" customHeight="1" thickBot="1" x14ac:dyDescent="0.25">
      <c r="A100" s="230" t="str">
        <f>IF(B100&lt;&gt;"",IF(D101=TRUE,1,0)+IF(I101=TRUE,1,0)+IF(N101=TRUE,1,0)+IF(S101=TRUE,1,0)+IF(X101=TRUE,1,0)+IF(AC101=TRUE,1,0)+IF(AH101=TRUE,1,0)+IF(AM101=TRUE,1,0)+IF(AR101=TRUE,1,0)+IF(AW101=TRUE,1,0),"")</f>
        <v/>
      </c>
      <c r="B100" s="271"/>
      <c r="C100" s="271"/>
      <c r="D100" s="217" t="s">
        <v>230</v>
      </c>
      <c r="E100" s="217" t="s">
        <v>232</v>
      </c>
      <c r="F100" s="217" t="s">
        <v>234</v>
      </c>
      <c r="G100" s="217" t="s">
        <v>236</v>
      </c>
      <c r="H100" s="220"/>
      <c r="I100" s="217" t="s">
        <v>230</v>
      </c>
      <c r="J100" s="217" t="s">
        <v>232</v>
      </c>
      <c r="K100" s="217" t="s">
        <v>234</v>
      </c>
      <c r="L100" s="217" t="s">
        <v>236</v>
      </c>
      <c r="M100" s="220"/>
      <c r="N100" s="217" t="s">
        <v>230</v>
      </c>
      <c r="O100" s="217" t="s">
        <v>232</v>
      </c>
      <c r="P100" s="217" t="s">
        <v>234</v>
      </c>
      <c r="Q100" s="217" t="s">
        <v>236</v>
      </c>
      <c r="R100" s="220"/>
      <c r="S100" s="217" t="s">
        <v>230</v>
      </c>
      <c r="T100" s="217" t="s">
        <v>232</v>
      </c>
      <c r="U100" s="217" t="s">
        <v>234</v>
      </c>
      <c r="V100" s="217" t="s">
        <v>236</v>
      </c>
      <c r="W100" s="220"/>
      <c r="X100" s="217" t="s">
        <v>230</v>
      </c>
      <c r="Y100" s="217" t="s">
        <v>232</v>
      </c>
      <c r="Z100" s="217" t="s">
        <v>234</v>
      </c>
      <c r="AA100" s="217" t="s">
        <v>236</v>
      </c>
      <c r="AB100" s="220"/>
      <c r="AC100" s="217" t="s">
        <v>230</v>
      </c>
      <c r="AD100" s="217" t="s">
        <v>232</v>
      </c>
      <c r="AE100" s="217" t="s">
        <v>234</v>
      </c>
      <c r="AF100" s="217" t="s">
        <v>236</v>
      </c>
      <c r="AG100" s="220"/>
      <c r="AH100" s="217" t="s">
        <v>230</v>
      </c>
      <c r="AI100" s="217" t="s">
        <v>232</v>
      </c>
      <c r="AJ100" s="217" t="s">
        <v>234</v>
      </c>
      <c r="AK100" s="217" t="s">
        <v>236</v>
      </c>
      <c r="AL100" s="220"/>
      <c r="AM100" s="217" t="s">
        <v>230</v>
      </c>
      <c r="AN100" s="217" t="s">
        <v>232</v>
      </c>
      <c r="AO100" s="217" t="s">
        <v>234</v>
      </c>
      <c r="AP100" s="217" t="s">
        <v>236</v>
      </c>
      <c r="AQ100" s="220"/>
      <c r="AR100" s="217" t="s">
        <v>230</v>
      </c>
      <c r="AS100" s="217" t="s">
        <v>232</v>
      </c>
      <c r="AT100" s="217" t="s">
        <v>234</v>
      </c>
      <c r="AU100" s="217" t="s">
        <v>236</v>
      </c>
      <c r="AV100" s="220"/>
      <c r="AW100" s="217" t="s">
        <v>230</v>
      </c>
      <c r="AX100" s="217" t="s">
        <v>232</v>
      </c>
      <c r="AY100" s="217" t="s">
        <v>234</v>
      </c>
      <c r="AZ100" s="217" t="s">
        <v>236</v>
      </c>
      <c r="BA100" s="220"/>
      <c r="BD100" s="272"/>
      <c r="BE100" s="272"/>
      <c r="BF100" s="272"/>
      <c r="BG100" s="272"/>
      <c r="BH100" s="272"/>
      <c r="BI100" s="272"/>
      <c r="BJ100" s="272"/>
    </row>
    <row r="101" spans="1:62" ht="25.5" customHeight="1" thickTop="1" x14ac:dyDescent="0.2">
      <c r="A101" s="230" t="str">
        <f>IF(B100&lt;&gt;"",IF(E101=TRUE,1,0)+IF(J101=TRUE,1,0)+IF(O101=TRUE,1,0)+IF(T101=TRUE,1,0)+IF(Y101=TRUE,1,0)+IF(AD101=TRUE,1,0)+IF(AI101=TRUE,1,0)+IF(AN101=TRUE,1,0)+IF(AS101=TRUE,1,0)+IF(AX101=TRUE,1,0),"")</f>
        <v/>
      </c>
      <c r="B101" s="271"/>
      <c r="C101" s="271"/>
      <c r="D101" s="221" t="b">
        <v>0</v>
      </c>
      <c r="E101" s="221" t="b">
        <v>0</v>
      </c>
      <c r="F101" s="221" t="b">
        <v>0</v>
      </c>
      <c r="G101" s="221" t="b">
        <v>0</v>
      </c>
      <c r="H101" s="220"/>
      <c r="I101" s="221" t="b">
        <v>0</v>
      </c>
      <c r="J101" s="221" t="b">
        <v>0</v>
      </c>
      <c r="K101" s="221" t="b">
        <v>0</v>
      </c>
      <c r="L101" s="221" t="b">
        <v>0</v>
      </c>
      <c r="M101" s="220"/>
      <c r="N101" s="221" t="b">
        <v>0</v>
      </c>
      <c r="O101" s="221" t="b">
        <v>0</v>
      </c>
      <c r="P101" s="221" t="b">
        <v>0</v>
      </c>
      <c r="Q101" s="221" t="b">
        <v>0</v>
      </c>
      <c r="R101" s="220"/>
      <c r="S101" s="221" t="b">
        <v>0</v>
      </c>
      <c r="T101" s="221" t="b">
        <v>0</v>
      </c>
      <c r="U101" s="221" t="b">
        <v>0</v>
      </c>
      <c r="V101" s="221" t="b">
        <v>0</v>
      </c>
      <c r="W101" s="220"/>
      <c r="X101" s="221" t="b">
        <v>0</v>
      </c>
      <c r="Y101" s="221" t="b">
        <v>0</v>
      </c>
      <c r="Z101" s="221" t="b">
        <v>0</v>
      </c>
      <c r="AA101" s="221" t="b">
        <v>0</v>
      </c>
      <c r="AB101" s="220"/>
      <c r="AC101" s="221" t="b">
        <v>0</v>
      </c>
      <c r="AD101" s="221" t="b">
        <v>0</v>
      </c>
      <c r="AE101" s="221" t="b">
        <v>0</v>
      </c>
      <c r="AF101" s="221" t="b">
        <v>0</v>
      </c>
      <c r="AG101" s="220"/>
      <c r="AH101" s="221" t="b">
        <v>0</v>
      </c>
      <c r="AI101" s="221" t="b">
        <v>0</v>
      </c>
      <c r="AJ101" s="221" t="b">
        <v>0</v>
      </c>
      <c r="AK101" s="221" t="b">
        <v>0</v>
      </c>
      <c r="AL101" s="220"/>
      <c r="AM101" s="221" t="b">
        <v>0</v>
      </c>
      <c r="AN101" s="221" t="b">
        <v>0</v>
      </c>
      <c r="AO101" s="221" t="b">
        <v>0</v>
      </c>
      <c r="AP101" s="221" t="b">
        <v>0</v>
      </c>
      <c r="AQ101" s="220"/>
      <c r="AR101" s="221" t="b">
        <v>0</v>
      </c>
      <c r="AS101" s="221" t="b">
        <v>0</v>
      </c>
      <c r="AT101" s="221" t="b">
        <v>0</v>
      </c>
      <c r="AU101" s="221" t="b">
        <v>0</v>
      </c>
      <c r="AV101" s="220"/>
      <c r="AW101" s="221" t="b">
        <v>0</v>
      </c>
      <c r="AX101" s="221" t="b">
        <v>0</v>
      </c>
      <c r="AY101" s="221" t="b">
        <v>0</v>
      </c>
      <c r="AZ101" s="221" t="b">
        <v>0</v>
      </c>
      <c r="BA101" s="220"/>
      <c r="BD101" s="272"/>
      <c r="BE101" s="272"/>
      <c r="BF101" s="272"/>
      <c r="BG101" s="272"/>
      <c r="BH101" s="272"/>
      <c r="BI101" s="272"/>
      <c r="BJ101" s="272"/>
    </row>
    <row r="102" spans="1:62" ht="25.5" customHeight="1" thickBot="1" x14ac:dyDescent="0.25">
      <c r="A102" s="230" t="str">
        <f>IF(B102&lt;&gt;"",IF(D103=TRUE,1,0)+IF(I103=TRUE,1,0)+IF(N103=TRUE,1,0)+IF(S103=TRUE,1,0)+IF(X103=TRUE,1,0)+IF(AC103=TRUE,1,0)+IF(AH103=TRUE,1,0)+IF(AM103=TRUE,1,0)+IF(AR103=TRUE,1,0)+IF(AW103=TRUE,1,0),"")</f>
        <v/>
      </c>
      <c r="B102" s="271"/>
      <c r="C102" s="271"/>
      <c r="D102" s="217" t="s">
        <v>230</v>
      </c>
      <c r="E102" s="217" t="s">
        <v>232</v>
      </c>
      <c r="F102" s="217" t="s">
        <v>234</v>
      </c>
      <c r="G102" s="217" t="s">
        <v>236</v>
      </c>
      <c r="H102" s="220"/>
      <c r="I102" s="217" t="s">
        <v>230</v>
      </c>
      <c r="J102" s="217" t="s">
        <v>232</v>
      </c>
      <c r="K102" s="217" t="s">
        <v>234</v>
      </c>
      <c r="L102" s="217" t="s">
        <v>236</v>
      </c>
      <c r="M102" s="220"/>
      <c r="N102" s="217" t="s">
        <v>230</v>
      </c>
      <c r="O102" s="217" t="s">
        <v>232</v>
      </c>
      <c r="P102" s="217" t="s">
        <v>234</v>
      </c>
      <c r="Q102" s="217" t="s">
        <v>236</v>
      </c>
      <c r="R102" s="220"/>
      <c r="S102" s="217" t="s">
        <v>230</v>
      </c>
      <c r="T102" s="217" t="s">
        <v>232</v>
      </c>
      <c r="U102" s="217" t="s">
        <v>234</v>
      </c>
      <c r="V102" s="217" t="s">
        <v>236</v>
      </c>
      <c r="W102" s="220"/>
      <c r="X102" s="217" t="s">
        <v>230</v>
      </c>
      <c r="Y102" s="217" t="s">
        <v>232</v>
      </c>
      <c r="Z102" s="217" t="s">
        <v>234</v>
      </c>
      <c r="AA102" s="217" t="s">
        <v>236</v>
      </c>
      <c r="AB102" s="220"/>
      <c r="AC102" s="217" t="s">
        <v>230</v>
      </c>
      <c r="AD102" s="217" t="s">
        <v>232</v>
      </c>
      <c r="AE102" s="217" t="s">
        <v>234</v>
      </c>
      <c r="AF102" s="217" t="s">
        <v>236</v>
      </c>
      <c r="AG102" s="220"/>
      <c r="AH102" s="217" t="s">
        <v>230</v>
      </c>
      <c r="AI102" s="217" t="s">
        <v>232</v>
      </c>
      <c r="AJ102" s="217" t="s">
        <v>234</v>
      </c>
      <c r="AK102" s="217" t="s">
        <v>236</v>
      </c>
      <c r="AL102" s="220"/>
      <c r="AM102" s="217" t="s">
        <v>230</v>
      </c>
      <c r="AN102" s="217" t="s">
        <v>232</v>
      </c>
      <c r="AO102" s="217" t="s">
        <v>234</v>
      </c>
      <c r="AP102" s="217" t="s">
        <v>236</v>
      </c>
      <c r="AQ102" s="220"/>
      <c r="AR102" s="217" t="s">
        <v>230</v>
      </c>
      <c r="AS102" s="217" t="s">
        <v>232</v>
      </c>
      <c r="AT102" s="217" t="s">
        <v>234</v>
      </c>
      <c r="AU102" s="217" t="s">
        <v>236</v>
      </c>
      <c r="AV102" s="220"/>
      <c r="AW102" s="217" t="s">
        <v>230</v>
      </c>
      <c r="AX102" s="217" t="s">
        <v>232</v>
      </c>
      <c r="AY102" s="217" t="s">
        <v>234</v>
      </c>
      <c r="AZ102" s="217" t="s">
        <v>236</v>
      </c>
      <c r="BA102" s="220"/>
      <c r="BD102" s="272"/>
      <c r="BE102" s="272"/>
      <c r="BF102" s="272"/>
      <c r="BG102" s="272"/>
      <c r="BH102" s="272"/>
      <c r="BI102" s="272"/>
      <c r="BJ102" s="272"/>
    </row>
    <row r="103" spans="1:62" ht="25.5" customHeight="1" thickTop="1" x14ac:dyDescent="0.2">
      <c r="A103" s="230" t="str">
        <f>IF(B102&lt;&gt;"",IF(E103=TRUE,1,0)+IF(J103=TRUE,1,0)+IF(O103=TRUE,1,0)+IF(T103=TRUE,1,0)+IF(Y103=TRUE,1,0)+IF(AD103=TRUE,1,0)+IF(AI103=TRUE,1,0)+IF(AN103=TRUE,1,0)+IF(AS103=TRUE,1,0)+IF(AX103=TRUE,1,0),"")</f>
        <v/>
      </c>
      <c r="B103" s="271"/>
      <c r="C103" s="271"/>
      <c r="D103" s="221" t="b">
        <v>0</v>
      </c>
      <c r="E103" s="221" t="b">
        <v>0</v>
      </c>
      <c r="F103" s="221" t="b">
        <v>0</v>
      </c>
      <c r="G103" s="221" t="b">
        <v>0</v>
      </c>
      <c r="H103" s="220"/>
      <c r="I103" s="221" t="b">
        <v>0</v>
      </c>
      <c r="J103" s="221" t="b">
        <v>0</v>
      </c>
      <c r="K103" s="221" t="b">
        <v>0</v>
      </c>
      <c r="L103" s="221" t="b">
        <v>0</v>
      </c>
      <c r="M103" s="220"/>
      <c r="N103" s="221" t="b">
        <v>0</v>
      </c>
      <c r="O103" s="221" t="b">
        <v>0</v>
      </c>
      <c r="P103" s="221" t="b">
        <v>0</v>
      </c>
      <c r="Q103" s="221" t="b">
        <v>0</v>
      </c>
      <c r="R103" s="220"/>
      <c r="S103" s="221" t="b">
        <v>0</v>
      </c>
      <c r="T103" s="221" t="b">
        <v>0</v>
      </c>
      <c r="U103" s="221" t="b">
        <v>0</v>
      </c>
      <c r="V103" s="221" t="b">
        <v>0</v>
      </c>
      <c r="W103" s="220"/>
      <c r="X103" s="221" t="b">
        <v>0</v>
      </c>
      <c r="Y103" s="221" t="b">
        <v>0</v>
      </c>
      <c r="Z103" s="221" t="b">
        <v>0</v>
      </c>
      <c r="AA103" s="221" t="b">
        <v>0</v>
      </c>
      <c r="AB103" s="220"/>
      <c r="AC103" s="221" t="b">
        <v>0</v>
      </c>
      <c r="AD103" s="221" t="b">
        <v>0</v>
      </c>
      <c r="AE103" s="221" t="b">
        <v>0</v>
      </c>
      <c r="AF103" s="221" t="b">
        <v>0</v>
      </c>
      <c r="AG103" s="220"/>
      <c r="AH103" s="221" t="b">
        <v>0</v>
      </c>
      <c r="AI103" s="221" t="b">
        <v>0</v>
      </c>
      <c r="AJ103" s="221" t="b">
        <v>0</v>
      </c>
      <c r="AK103" s="221" t="b">
        <v>0</v>
      </c>
      <c r="AL103" s="220"/>
      <c r="AM103" s="221" t="b">
        <v>0</v>
      </c>
      <c r="AN103" s="221" t="b">
        <v>0</v>
      </c>
      <c r="AO103" s="221" t="b">
        <v>0</v>
      </c>
      <c r="AP103" s="221" t="b">
        <v>0</v>
      </c>
      <c r="AQ103" s="220"/>
      <c r="AR103" s="221" t="b">
        <v>0</v>
      </c>
      <c r="AS103" s="221" t="b">
        <v>0</v>
      </c>
      <c r="AT103" s="221" t="b">
        <v>0</v>
      </c>
      <c r="AU103" s="221" t="b">
        <v>0</v>
      </c>
      <c r="AV103" s="220"/>
      <c r="AW103" s="221" t="b">
        <v>0</v>
      </c>
      <c r="AX103" s="221" t="b">
        <v>0</v>
      </c>
      <c r="AY103" s="221" t="b">
        <v>0</v>
      </c>
      <c r="AZ103" s="221" t="b">
        <v>0</v>
      </c>
      <c r="BA103" s="220"/>
    </row>
    <row r="104" spans="1:62" ht="25.5" customHeight="1" thickBot="1" x14ac:dyDescent="0.25">
      <c r="A104" s="230" t="str">
        <f>IF(B104&lt;&gt;"",IF(D105=TRUE,1,0)+IF(I105=TRUE,1,0)+IF(N105=TRUE,1,0)+IF(S105=TRUE,1,0)+IF(X105=TRUE,1,0)+IF(AC105=TRUE,1,0)+IF(AH105=TRUE,1,0)+IF(AM105=TRUE,1,0)+IF(AR105=TRUE,1,0)+IF(AW105=TRUE,1,0),"")</f>
        <v/>
      </c>
      <c r="B104" s="271"/>
      <c r="C104" s="271"/>
      <c r="D104" s="217" t="s">
        <v>230</v>
      </c>
      <c r="E104" s="217" t="s">
        <v>232</v>
      </c>
      <c r="F104" s="217" t="s">
        <v>234</v>
      </c>
      <c r="G104" s="217" t="s">
        <v>236</v>
      </c>
      <c r="H104" s="220"/>
      <c r="I104" s="217" t="s">
        <v>230</v>
      </c>
      <c r="J104" s="217" t="s">
        <v>232</v>
      </c>
      <c r="K104" s="217" t="s">
        <v>234</v>
      </c>
      <c r="L104" s="217" t="s">
        <v>236</v>
      </c>
      <c r="M104" s="220"/>
      <c r="N104" s="217" t="s">
        <v>230</v>
      </c>
      <c r="O104" s="217" t="s">
        <v>232</v>
      </c>
      <c r="P104" s="217" t="s">
        <v>234</v>
      </c>
      <c r="Q104" s="217" t="s">
        <v>236</v>
      </c>
      <c r="R104" s="220"/>
      <c r="S104" s="217" t="s">
        <v>230</v>
      </c>
      <c r="T104" s="217" t="s">
        <v>232</v>
      </c>
      <c r="U104" s="217" t="s">
        <v>234</v>
      </c>
      <c r="V104" s="217" t="s">
        <v>236</v>
      </c>
      <c r="W104" s="220"/>
      <c r="X104" s="217" t="s">
        <v>230</v>
      </c>
      <c r="Y104" s="217" t="s">
        <v>232</v>
      </c>
      <c r="Z104" s="217" t="s">
        <v>234</v>
      </c>
      <c r="AA104" s="217" t="s">
        <v>236</v>
      </c>
      <c r="AB104" s="220"/>
      <c r="AC104" s="217" t="s">
        <v>230</v>
      </c>
      <c r="AD104" s="217" t="s">
        <v>232</v>
      </c>
      <c r="AE104" s="217" t="s">
        <v>234</v>
      </c>
      <c r="AF104" s="217" t="s">
        <v>236</v>
      </c>
      <c r="AG104" s="220"/>
      <c r="AH104" s="217" t="s">
        <v>230</v>
      </c>
      <c r="AI104" s="217" t="s">
        <v>232</v>
      </c>
      <c r="AJ104" s="217" t="s">
        <v>234</v>
      </c>
      <c r="AK104" s="217" t="s">
        <v>236</v>
      </c>
      <c r="AL104" s="220"/>
      <c r="AM104" s="217" t="s">
        <v>230</v>
      </c>
      <c r="AN104" s="217" t="s">
        <v>232</v>
      </c>
      <c r="AO104" s="217" t="s">
        <v>234</v>
      </c>
      <c r="AP104" s="217" t="s">
        <v>236</v>
      </c>
      <c r="AQ104" s="220"/>
      <c r="AR104" s="217" t="s">
        <v>230</v>
      </c>
      <c r="AS104" s="217" t="s">
        <v>232</v>
      </c>
      <c r="AT104" s="217" t="s">
        <v>234</v>
      </c>
      <c r="AU104" s="217" t="s">
        <v>236</v>
      </c>
      <c r="AV104" s="220"/>
      <c r="AW104" s="217" t="s">
        <v>230</v>
      </c>
      <c r="AX104" s="217" t="s">
        <v>232</v>
      </c>
      <c r="AY104" s="217" t="s">
        <v>234</v>
      </c>
      <c r="AZ104" s="217" t="s">
        <v>236</v>
      </c>
      <c r="BA104" s="220"/>
    </row>
    <row r="105" spans="1:62" ht="25.5" customHeight="1" thickTop="1" x14ac:dyDescent="0.2">
      <c r="A105" s="230" t="str">
        <f>IF(B104&lt;&gt;"",IF(E105=TRUE,1,0)+IF(J105=TRUE,1,0)+IF(O105=TRUE,1,0)+IF(T105=TRUE,1,0)+IF(Y105=TRUE,1,0)+IF(AD105=TRUE,1,0)+IF(AI105=TRUE,1,0)+IF(AN105=TRUE,1,0)+IF(AS105=TRUE,1,0)+IF(AX105=TRUE,1,0),"")</f>
        <v/>
      </c>
      <c r="B105" s="271"/>
      <c r="C105" s="271"/>
      <c r="D105" s="221" t="b">
        <v>0</v>
      </c>
      <c r="E105" s="221" t="b">
        <v>0</v>
      </c>
      <c r="F105" s="221" t="b">
        <v>0</v>
      </c>
      <c r="G105" s="221" t="b">
        <v>0</v>
      </c>
      <c r="H105" s="220"/>
      <c r="I105" s="221" t="b">
        <v>0</v>
      </c>
      <c r="J105" s="221" t="b">
        <v>0</v>
      </c>
      <c r="K105" s="221" t="b">
        <v>0</v>
      </c>
      <c r="L105" s="221" t="b">
        <v>0</v>
      </c>
      <c r="M105" s="220"/>
      <c r="N105" s="221" t="b">
        <v>0</v>
      </c>
      <c r="O105" s="221" t="b">
        <v>0</v>
      </c>
      <c r="P105" s="221" t="b">
        <v>0</v>
      </c>
      <c r="Q105" s="221" t="b">
        <v>0</v>
      </c>
      <c r="R105" s="220"/>
      <c r="S105" s="221" t="b">
        <v>0</v>
      </c>
      <c r="T105" s="221" t="b">
        <v>0</v>
      </c>
      <c r="U105" s="221" t="b">
        <v>0</v>
      </c>
      <c r="V105" s="221" t="b">
        <v>0</v>
      </c>
      <c r="W105" s="220"/>
      <c r="X105" s="221" t="b">
        <v>0</v>
      </c>
      <c r="Y105" s="221" t="b">
        <v>0</v>
      </c>
      <c r="Z105" s="221" t="b">
        <v>0</v>
      </c>
      <c r="AA105" s="221" t="b">
        <v>0</v>
      </c>
      <c r="AB105" s="220"/>
      <c r="AC105" s="221" t="b">
        <v>0</v>
      </c>
      <c r="AD105" s="221" t="b">
        <v>0</v>
      </c>
      <c r="AE105" s="221" t="b">
        <v>0</v>
      </c>
      <c r="AF105" s="221" t="b">
        <v>0</v>
      </c>
      <c r="AG105" s="220"/>
      <c r="AH105" s="221" t="b">
        <v>0</v>
      </c>
      <c r="AI105" s="221" t="b">
        <v>0</v>
      </c>
      <c r="AJ105" s="221" t="b">
        <v>0</v>
      </c>
      <c r="AK105" s="221" t="b">
        <v>0</v>
      </c>
      <c r="AL105" s="220"/>
      <c r="AM105" s="221" t="b">
        <v>0</v>
      </c>
      <c r="AN105" s="221" t="b">
        <v>0</v>
      </c>
      <c r="AO105" s="221" t="b">
        <v>0</v>
      </c>
      <c r="AP105" s="221" t="b">
        <v>0</v>
      </c>
      <c r="AQ105" s="220"/>
      <c r="AR105" s="221" t="b">
        <v>0</v>
      </c>
      <c r="AS105" s="221" t="b">
        <v>0</v>
      </c>
      <c r="AT105" s="221" t="b">
        <v>0</v>
      </c>
      <c r="AU105" s="221" t="b">
        <v>0</v>
      </c>
      <c r="AV105" s="220"/>
      <c r="AW105" s="221" t="b">
        <v>0</v>
      </c>
      <c r="AX105" s="221" t="b">
        <v>0</v>
      </c>
      <c r="AY105" s="221" t="b">
        <v>0</v>
      </c>
      <c r="AZ105" s="221" t="b">
        <v>0</v>
      </c>
      <c r="BA105" s="220"/>
    </row>
    <row r="106" spans="1:62" ht="25.5" customHeight="1" thickBot="1" x14ac:dyDescent="0.25">
      <c r="A106" s="230" t="str">
        <f>IF(B106&lt;&gt;"",IF(D107=TRUE,1,0)+IF(I107=TRUE,1,0)+IF(N107=TRUE,1,0)+IF(S107=TRUE,1,0)+IF(X107=TRUE,1,0)+IF(AC107=TRUE,1,0)+IF(AH107=TRUE,1,0)+IF(AM107=TRUE,1,0)+IF(AR107=TRUE,1,0)+IF(AW107=TRUE,1,0),"")</f>
        <v/>
      </c>
      <c r="B106" s="271"/>
      <c r="C106" s="271"/>
      <c r="D106" s="217" t="s">
        <v>230</v>
      </c>
      <c r="E106" s="217" t="s">
        <v>232</v>
      </c>
      <c r="F106" s="217" t="s">
        <v>234</v>
      </c>
      <c r="G106" s="217" t="s">
        <v>236</v>
      </c>
      <c r="H106" s="220"/>
      <c r="I106" s="217" t="s">
        <v>230</v>
      </c>
      <c r="J106" s="217" t="s">
        <v>232</v>
      </c>
      <c r="K106" s="217" t="s">
        <v>234</v>
      </c>
      <c r="L106" s="217" t="s">
        <v>236</v>
      </c>
      <c r="M106" s="220"/>
      <c r="N106" s="217" t="s">
        <v>230</v>
      </c>
      <c r="O106" s="217" t="s">
        <v>232</v>
      </c>
      <c r="P106" s="217" t="s">
        <v>234</v>
      </c>
      <c r="Q106" s="217" t="s">
        <v>236</v>
      </c>
      <c r="R106" s="220"/>
      <c r="S106" s="217" t="s">
        <v>230</v>
      </c>
      <c r="T106" s="217" t="s">
        <v>232</v>
      </c>
      <c r="U106" s="217" t="s">
        <v>234</v>
      </c>
      <c r="V106" s="217" t="s">
        <v>236</v>
      </c>
      <c r="W106" s="220"/>
      <c r="X106" s="217" t="s">
        <v>230</v>
      </c>
      <c r="Y106" s="217" t="s">
        <v>232</v>
      </c>
      <c r="Z106" s="217" t="s">
        <v>234</v>
      </c>
      <c r="AA106" s="217" t="s">
        <v>236</v>
      </c>
      <c r="AB106" s="220"/>
      <c r="AC106" s="217" t="s">
        <v>230</v>
      </c>
      <c r="AD106" s="217" t="s">
        <v>232</v>
      </c>
      <c r="AE106" s="217" t="s">
        <v>234</v>
      </c>
      <c r="AF106" s="217" t="s">
        <v>236</v>
      </c>
      <c r="AG106" s="220"/>
      <c r="AH106" s="217" t="s">
        <v>230</v>
      </c>
      <c r="AI106" s="217" t="s">
        <v>232</v>
      </c>
      <c r="AJ106" s="217" t="s">
        <v>234</v>
      </c>
      <c r="AK106" s="217" t="s">
        <v>236</v>
      </c>
      <c r="AL106" s="220"/>
      <c r="AM106" s="217" t="s">
        <v>230</v>
      </c>
      <c r="AN106" s="217" t="s">
        <v>232</v>
      </c>
      <c r="AO106" s="217" t="s">
        <v>234</v>
      </c>
      <c r="AP106" s="217" t="s">
        <v>236</v>
      </c>
      <c r="AQ106" s="220"/>
      <c r="AR106" s="217" t="s">
        <v>230</v>
      </c>
      <c r="AS106" s="217" t="s">
        <v>232</v>
      </c>
      <c r="AT106" s="217" t="s">
        <v>234</v>
      </c>
      <c r="AU106" s="217" t="s">
        <v>236</v>
      </c>
      <c r="AV106" s="220"/>
      <c r="AW106" s="217" t="s">
        <v>230</v>
      </c>
      <c r="AX106" s="217" t="s">
        <v>232</v>
      </c>
      <c r="AY106" s="217" t="s">
        <v>234</v>
      </c>
      <c r="AZ106" s="217" t="s">
        <v>236</v>
      </c>
      <c r="BA106" s="220"/>
    </row>
    <row r="107" spans="1:62" ht="25.5" customHeight="1" thickTop="1" x14ac:dyDescent="0.2">
      <c r="A107" s="230" t="str">
        <f>IF(B106&lt;&gt;"",IF(E107=TRUE,1,0)+IF(J107=TRUE,1,0)+IF(O107=TRUE,1,0)+IF(T107=TRUE,1,0)+IF(Y107=TRUE,1,0)+IF(AD107=TRUE,1,0)+IF(AI107=TRUE,1,0)+IF(AN107=TRUE,1,0)+IF(AS107=TRUE,1,0)+IF(AX107=TRUE,1,0),"")</f>
        <v/>
      </c>
      <c r="B107" s="271"/>
      <c r="C107" s="271"/>
      <c r="D107" s="221" t="b">
        <v>0</v>
      </c>
      <c r="E107" s="221" t="b">
        <v>0</v>
      </c>
      <c r="F107" s="221" t="b">
        <v>0</v>
      </c>
      <c r="G107" s="221" t="b">
        <v>0</v>
      </c>
      <c r="H107" s="220"/>
      <c r="I107" s="221" t="b">
        <v>0</v>
      </c>
      <c r="J107" s="221" t="b">
        <v>0</v>
      </c>
      <c r="K107" s="221" t="b">
        <v>0</v>
      </c>
      <c r="L107" s="221" t="b">
        <v>0</v>
      </c>
      <c r="M107" s="220"/>
      <c r="N107" s="221" t="b">
        <v>0</v>
      </c>
      <c r="O107" s="221" t="b">
        <v>0</v>
      </c>
      <c r="P107" s="221" t="b">
        <v>0</v>
      </c>
      <c r="Q107" s="221" t="b">
        <v>0</v>
      </c>
      <c r="R107" s="220"/>
      <c r="S107" s="221" t="b">
        <v>0</v>
      </c>
      <c r="T107" s="221" t="b">
        <v>0</v>
      </c>
      <c r="U107" s="221" t="b">
        <v>0</v>
      </c>
      <c r="V107" s="221" t="b">
        <v>0</v>
      </c>
      <c r="W107" s="220"/>
      <c r="X107" s="221" t="b">
        <v>0</v>
      </c>
      <c r="Y107" s="221" t="b">
        <v>0</v>
      </c>
      <c r="Z107" s="221" t="b">
        <v>0</v>
      </c>
      <c r="AA107" s="221" t="b">
        <v>0</v>
      </c>
      <c r="AB107" s="220"/>
      <c r="AC107" s="221" t="b">
        <v>0</v>
      </c>
      <c r="AD107" s="221" t="b">
        <v>0</v>
      </c>
      <c r="AE107" s="221" t="b">
        <v>0</v>
      </c>
      <c r="AF107" s="221" t="b">
        <v>0</v>
      </c>
      <c r="AG107" s="220"/>
      <c r="AH107" s="221" t="b">
        <v>0</v>
      </c>
      <c r="AI107" s="221" t="b">
        <v>0</v>
      </c>
      <c r="AJ107" s="221" t="b">
        <v>0</v>
      </c>
      <c r="AK107" s="221" t="b">
        <v>0</v>
      </c>
      <c r="AL107" s="220"/>
      <c r="AM107" s="221" t="b">
        <v>0</v>
      </c>
      <c r="AN107" s="221" t="b">
        <v>0</v>
      </c>
      <c r="AO107" s="221" t="b">
        <v>0</v>
      </c>
      <c r="AP107" s="221" t="b">
        <v>0</v>
      </c>
      <c r="AQ107" s="220"/>
      <c r="AR107" s="221" t="b">
        <v>0</v>
      </c>
      <c r="AS107" s="221" t="b">
        <v>0</v>
      </c>
      <c r="AT107" s="221" t="b">
        <v>0</v>
      </c>
      <c r="AU107" s="221" t="b">
        <v>0</v>
      </c>
      <c r="AV107" s="220"/>
      <c r="AW107" s="221" t="b">
        <v>0</v>
      </c>
      <c r="AX107" s="221" t="b">
        <v>0</v>
      </c>
      <c r="AY107" s="221" t="b">
        <v>0</v>
      </c>
      <c r="AZ107" s="221" t="b">
        <v>0</v>
      </c>
      <c r="BA107" s="220"/>
    </row>
    <row r="108" spans="1:62" ht="25.5" customHeight="1" thickBot="1" x14ac:dyDescent="0.25">
      <c r="A108" s="230" t="str">
        <f>IF(B108&lt;&gt;"",IF(D109=TRUE,1,0)+IF(I109=TRUE,1,0)+IF(N109=TRUE,1,0)+IF(S109=TRUE,1,0)+IF(X109=TRUE,1,0)+IF(AC109=TRUE,1,0)+IF(AH109=TRUE,1,0)+IF(AM109=TRUE,1,0)+IF(AR109=TRUE,1,0)+IF(AW109=TRUE,1,0),"")</f>
        <v/>
      </c>
      <c r="B108" s="271"/>
      <c r="C108" s="271"/>
      <c r="D108" s="217" t="s">
        <v>230</v>
      </c>
      <c r="E108" s="217" t="s">
        <v>232</v>
      </c>
      <c r="F108" s="217" t="s">
        <v>234</v>
      </c>
      <c r="G108" s="217" t="s">
        <v>236</v>
      </c>
      <c r="H108" s="220"/>
      <c r="I108" s="217" t="s">
        <v>230</v>
      </c>
      <c r="J108" s="217" t="s">
        <v>232</v>
      </c>
      <c r="K108" s="217" t="s">
        <v>234</v>
      </c>
      <c r="L108" s="217" t="s">
        <v>236</v>
      </c>
      <c r="M108" s="220"/>
      <c r="N108" s="217" t="s">
        <v>230</v>
      </c>
      <c r="O108" s="217" t="s">
        <v>232</v>
      </c>
      <c r="P108" s="217" t="s">
        <v>234</v>
      </c>
      <c r="Q108" s="217" t="s">
        <v>236</v>
      </c>
      <c r="R108" s="220"/>
      <c r="S108" s="217" t="s">
        <v>230</v>
      </c>
      <c r="T108" s="217" t="s">
        <v>232</v>
      </c>
      <c r="U108" s="217" t="s">
        <v>234</v>
      </c>
      <c r="V108" s="217" t="s">
        <v>236</v>
      </c>
      <c r="W108" s="220"/>
      <c r="X108" s="217" t="s">
        <v>230</v>
      </c>
      <c r="Y108" s="217" t="s">
        <v>232</v>
      </c>
      <c r="Z108" s="217" t="s">
        <v>234</v>
      </c>
      <c r="AA108" s="217" t="s">
        <v>236</v>
      </c>
      <c r="AB108" s="220"/>
      <c r="AC108" s="217" t="s">
        <v>230</v>
      </c>
      <c r="AD108" s="217" t="s">
        <v>232</v>
      </c>
      <c r="AE108" s="217" t="s">
        <v>234</v>
      </c>
      <c r="AF108" s="217" t="s">
        <v>236</v>
      </c>
      <c r="AG108" s="220"/>
      <c r="AH108" s="217" t="s">
        <v>230</v>
      </c>
      <c r="AI108" s="217" t="s">
        <v>232</v>
      </c>
      <c r="AJ108" s="217" t="s">
        <v>234</v>
      </c>
      <c r="AK108" s="217" t="s">
        <v>236</v>
      </c>
      <c r="AL108" s="220"/>
      <c r="AM108" s="217" t="s">
        <v>230</v>
      </c>
      <c r="AN108" s="217" t="s">
        <v>232</v>
      </c>
      <c r="AO108" s="217" t="s">
        <v>234</v>
      </c>
      <c r="AP108" s="217" t="s">
        <v>236</v>
      </c>
      <c r="AQ108" s="220"/>
      <c r="AR108" s="217" t="s">
        <v>230</v>
      </c>
      <c r="AS108" s="217" t="s">
        <v>232</v>
      </c>
      <c r="AT108" s="217" t="s">
        <v>234</v>
      </c>
      <c r="AU108" s="217" t="s">
        <v>236</v>
      </c>
      <c r="AV108" s="220"/>
      <c r="AW108" s="217" t="s">
        <v>230</v>
      </c>
      <c r="AX108" s="217" t="s">
        <v>232</v>
      </c>
      <c r="AY108" s="217" t="s">
        <v>234</v>
      </c>
      <c r="AZ108" s="217" t="s">
        <v>236</v>
      </c>
      <c r="BA108" s="220"/>
    </row>
    <row r="109" spans="1:62" ht="25.5" customHeight="1" thickTop="1" x14ac:dyDescent="0.2">
      <c r="A109" s="230" t="str">
        <f>IF(B108&lt;&gt;"",IF(E109=TRUE,1,0)+IF(J109=TRUE,1,0)+IF(O109=TRUE,1,0)+IF(T109=TRUE,1,0)+IF(Y109=TRUE,1,0)+IF(AD109=TRUE,1,0)+IF(AI109=TRUE,1,0)+IF(AN109=TRUE,1,0)+IF(AS109=TRUE,1,0)+IF(AX109=TRUE,1,0),"")</f>
        <v/>
      </c>
      <c r="B109" s="271"/>
      <c r="C109" s="271"/>
      <c r="D109" s="221" t="b">
        <v>0</v>
      </c>
      <c r="E109" s="221" t="b">
        <v>0</v>
      </c>
      <c r="F109" s="221" t="b">
        <v>0</v>
      </c>
      <c r="G109" s="221" t="b">
        <v>0</v>
      </c>
      <c r="H109" s="220"/>
      <c r="I109" s="221" t="b">
        <v>0</v>
      </c>
      <c r="J109" s="221" t="b">
        <v>0</v>
      </c>
      <c r="K109" s="221" t="b">
        <v>0</v>
      </c>
      <c r="L109" s="221" t="b">
        <v>0</v>
      </c>
      <c r="M109" s="220"/>
      <c r="N109" s="221" t="b">
        <v>0</v>
      </c>
      <c r="O109" s="221" t="b">
        <v>0</v>
      </c>
      <c r="P109" s="221" t="b">
        <v>0</v>
      </c>
      <c r="Q109" s="221" t="b">
        <v>0</v>
      </c>
      <c r="R109" s="220"/>
      <c r="S109" s="221" t="b">
        <v>0</v>
      </c>
      <c r="T109" s="221" t="b">
        <v>0</v>
      </c>
      <c r="U109" s="221" t="b">
        <v>0</v>
      </c>
      <c r="V109" s="221" t="b">
        <v>0</v>
      </c>
      <c r="W109" s="220"/>
      <c r="X109" s="221" t="b">
        <v>0</v>
      </c>
      <c r="Y109" s="221" t="b">
        <v>0</v>
      </c>
      <c r="Z109" s="221" t="b">
        <v>0</v>
      </c>
      <c r="AA109" s="221" t="b">
        <v>0</v>
      </c>
      <c r="AB109" s="220"/>
      <c r="AC109" s="221" t="b">
        <v>0</v>
      </c>
      <c r="AD109" s="221" t="b">
        <v>0</v>
      </c>
      <c r="AE109" s="221" t="b">
        <v>0</v>
      </c>
      <c r="AF109" s="221" t="b">
        <v>0</v>
      </c>
      <c r="AG109" s="220"/>
      <c r="AH109" s="221" t="b">
        <v>0</v>
      </c>
      <c r="AI109" s="221" t="b">
        <v>0</v>
      </c>
      <c r="AJ109" s="221" t="b">
        <v>0</v>
      </c>
      <c r="AK109" s="221" t="b">
        <v>0</v>
      </c>
      <c r="AL109" s="220"/>
      <c r="AM109" s="221" t="b">
        <v>0</v>
      </c>
      <c r="AN109" s="221" t="b">
        <v>0</v>
      </c>
      <c r="AO109" s="221" t="b">
        <v>0</v>
      </c>
      <c r="AP109" s="221" t="b">
        <v>0</v>
      </c>
      <c r="AQ109" s="220"/>
      <c r="AR109" s="221" t="b">
        <v>0</v>
      </c>
      <c r="AS109" s="221" t="b">
        <v>0</v>
      </c>
      <c r="AT109" s="221" t="b">
        <v>0</v>
      </c>
      <c r="AU109" s="221" t="b">
        <v>0</v>
      </c>
      <c r="AV109" s="220"/>
      <c r="AW109" s="221" t="b">
        <v>0</v>
      </c>
      <c r="AX109" s="221" t="b">
        <v>0</v>
      </c>
      <c r="AY109" s="221" t="b">
        <v>0</v>
      </c>
      <c r="AZ109" s="221" t="b">
        <v>0</v>
      </c>
      <c r="BA109" s="220"/>
    </row>
    <row r="110" spans="1:62" ht="25.5" customHeight="1" thickBot="1" x14ac:dyDescent="0.25">
      <c r="A110" s="230" t="str">
        <f>IF(B110&lt;&gt;"",IF(D111=TRUE,1,0)+IF(I111=TRUE,1,0)+IF(N111=TRUE,1,0)+IF(S111=TRUE,1,0)+IF(X111=TRUE,1,0)+IF(AC111=TRUE,1,0)+IF(AH111=TRUE,1,0)+IF(AM111=TRUE,1,0)+IF(AR111=TRUE,1,0)+IF(AW111=TRUE,1,0),"")</f>
        <v/>
      </c>
      <c r="B110" s="271"/>
      <c r="C110" s="271"/>
      <c r="D110" s="217" t="s">
        <v>230</v>
      </c>
      <c r="E110" s="217" t="s">
        <v>232</v>
      </c>
      <c r="F110" s="217" t="s">
        <v>234</v>
      </c>
      <c r="G110" s="217" t="s">
        <v>236</v>
      </c>
      <c r="H110" s="220"/>
      <c r="I110" s="217" t="s">
        <v>230</v>
      </c>
      <c r="J110" s="217" t="s">
        <v>232</v>
      </c>
      <c r="K110" s="217" t="s">
        <v>234</v>
      </c>
      <c r="L110" s="217" t="s">
        <v>236</v>
      </c>
      <c r="M110" s="220"/>
      <c r="N110" s="217" t="s">
        <v>230</v>
      </c>
      <c r="O110" s="217" t="s">
        <v>232</v>
      </c>
      <c r="P110" s="217" t="s">
        <v>234</v>
      </c>
      <c r="Q110" s="217" t="s">
        <v>236</v>
      </c>
      <c r="R110" s="220"/>
      <c r="S110" s="217" t="s">
        <v>230</v>
      </c>
      <c r="T110" s="217" t="s">
        <v>232</v>
      </c>
      <c r="U110" s="217" t="s">
        <v>234</v>
      </c>
      <c r="V110" s="217" t="s">
        <v>236</v>
      </c>
      <c r="W110" s="220"/>
      <c r="X110" s="217" t="s">
        <v>230</v>
      </c>
      <c r="Y110" s="217" t="s">
        <v>232</v>
      </c>
      <c r="Z110" s="217" t="s">
        <v>234</v>
      </c>
      <c r="AA110" s="217" t="s">
        <v>236</v>
      </c>
      <c r="AB110" s="220"/>
      <c r="AC110" s="217" t="s">
        <v>230</v>
      </c>
      <c r="AD110" s="217" t="s">
        <v>232</v>
      </c>
      <c r="AE110" s="217" t="s">
        <v>234</v>
      </c>
      <c r="AF110" s="217" t="s">
        <v>236</v>
      </c>
      <c r="AG110" s="220"/>
      <c r="AH110" s="217" t="s">
        <v>230</v>
      </c>
      <c r="AI110" s="217" t="s">
        <v>232</v>
      </c>
      <c r="AJ110" s="217" t="s">
        <v>234</v>
      </c>
      <c r="AK110" s="217" t="s">
        <v>236</v>
      </c>
      <c r="AL110" s="220"/>
      <c r="AM110" s="217" t="s">
        <v>230</v>
      </c>
      <c r="AN110" s="217" t="s">
        <v>232</v>
      </c>
      <c r="AO110" s="217" t="s">
        <v>234</v>
      </c>
      <c r="AP110" s="217" t="s">
        <v>236</v>
      </c>
      <c r="AQ110" s="220"/>
      <c r="AR110" s="217" t="s">
        <v>230</v>
      </c>
      <c r="AS110" s="217" t="s">
        <v>232</v>
      </c>
      <c r="AT110" s="217" t="s">
        <v>234</v>
      </c>
      <c r="AU110" s="217" t="s">
        <v>236</v>
      </c>
      <c r="AV110" s="220"/>
      <c r="AW110" s="217" t="s">
        <v>230</v>
      </c>
      <c r="AX110" s="217" t="s">
        <v>232</v>
      </c>
      <c r="AY110" s="217" t="s">
        <v>234</v>
      </c>
      <c r="AZ110" s="217" t="s">
        <v>236</v>
      </c>
      <c r="BA110" s="220"/>
    </row>
    <row r="111" spans="1:62" ht="25.5" customHeight="1" thickTop="1" x14ac:dyDescent="0.2">
      <c r="A111" s="230" t="str">
        <f>IF(B110&lt;&gt;"",IF(E111=TRUE,1,0)+IF(J111=TRUE,1,0)+IF(O111=TRUE,1,0)+IF(T111=TRUE,1,0)+IF(Y111=TRUE,1,0)+IF(AD111=TRUE,1,0)+IF(AI111=TRUE,1,0)+IF(AN111=TRUE,1,0)+IF(AS111=TRUE,1,0)+IF(AX111=TRUE,1,0),"")</f>
        <v/>
      </c>
      <c r="B111" s="271"/>
      <c r="C111" s="271"/>
      <c r="D111" s="221" t="b">
        <v>0</v>
      </c>
      <c r="E111" s="221" t="b">
        <v>0</v>
      </c>
      <c r="F111" s="221" t="b">
        <v>0</v>
      </c>
      <c r="G111" s="221" t="b">
        <v>0</v>
      </c>
      <c r="H111" s="220"/>
      <c r="I111" s="221" t="b">
        <v>0</v>
      </c>
      <c r="J111" s="221" t="b">
        <v>0</v>
      </c>
      <c r="K111" s="221" t="b">
        <v>0</v>
      </c>
      <c r="L111" s="221" t="b">
        <v>0</v>
      </c>
      <c r="M111" s="220"/>
      <c r="N111" s="221" t="b">
        <v>0</v>
      </c>
      <c r="O111" s="221" t="b">
        <v>0</v>
      </c>
      <c r="P111" s="221" t="b">
        <v>0</v>
      </c>
      <c r="Q111" s="221" t="b">
        <v>0</v>
      </c>
      <c r="R111" s="220"/>
      <c r="S111" s="221" t="b">
        <v>0</v>
      </c>
      <c r="T111" s="221" t="b">
        <v>0</v>
      </c>
      <c r="U111" s="221" t="b">
        <v>0</v>
      </c>
      <c r="V111" s="221" t="b">
        <v>0</v>
      </c>
      <c r="W111" s="220"/>
      <c r="X111" s="221" t="b">
        <v>0</v>
      </c>
      <c r="Y111" s="221" t="b">
        <v>0</v>
      </c>
      <c r="Z111" s="221" t="b">
        <v>0</v>
      </c>
      <c r="AA111" s="221" t="b">
        <v>0</v>
      </c>
      <c r="AB111" s="220"/>
      <c r="AC111" s="221" t="b">
        <v>0</v>
      </c>
      <c r="AD111" s="221" t="b">
        <v>0</v>
      </c>
      <c r="AE111" s="221" t="b">
        <v>0</v>
      </c>
      <c r="AF111" s="221" t="b">
        <v>0</v>
      </c>
      <c r="AG111" s="220"/>
      <c r="AH111" s="221" t="b">
        <v>0</v>
      </c>
      <c r="AI111" s="221" t="b">
        <v>0</v>
      </c>
      <c r="AJ111" s="221" t="b">
        <v>0</v>
      </c>
      <c r="AK111" s="221" t="b">
        <v>0</v>
      </c>
      <c r="AL111" s="220"/>
      <c r="AM111" s="221" t="b">
        <v>0</v>
      </c>
      <c r="AN111" s="221" t="b">
        <v>0</v>
      </c>
      <c r="AO111" s="221" t="b">
        <v>0</v>
      </c>
      <c r="AP111" s="221" t="b">
        <v>0</v>
      </c>
      <c r="AQ111" s="220"/>
      <c r="AR111" s="221" t="b">
        <v>0</v>
      </c>
      <c r="AS111" s="221" t="b">
        <v>0</v>
      </c>
      <c r="AT111" s="221" t="b">
        <v>0</v>
      </c>
      <c r="AU111" s="221" t="b">
        <v>0</v>
      </c>
      <c r="AV111" s="220"/>
      <c r="AW111" s="221" t="b">
        <v>0</v>
      </c>
      <c r="AX111" s="221" t="b">
        <v>0</v>
      </c>
      <c r="AY111" s="221" t="b">
        <v>0</v>
      </c>
      <c r="AZ111" s="221" t="b">
        <v>0</v>
      </c>
      <c r="BA111" s="220"/>
    </row>
    <row r="112" spans="1:62" ht="25.5" customHeight="1" thickBot="1" x14ac:dyDescent="0.25">
      <c r="A112" s="230" t="str">
        <f>IF(B112&lt;&gt;"",IF(D113=TRUE,1,0)+IF(I113=TRUE,1,0)+IF(N113=TRUE,1,0)+IF(S113=TRUE,1,0)+IF(X113=TRUE,1,0)+IF(AC113=TRUE,1,0)+IF(AH113=TRUE,1,0)+IF(AM113=TRUE,1,0)+IF(AR113=TRUE,1,0)+IF(AW113=TRUE,1,0),"")</f>
        <v/>
      </c>
      <c r="B112" s="271"/>
      <c r="C112" s="271"/>
      <c r="D112" s="217" t="s">
        <v>230</v>
      </c>
      <c r="E112" s="217" t="s">
        <v>232</v>
      </c>
      <c r="F112" s="217" t="s">
        <v>234</v>
      </c>
      <c r="G112" s="217" t="s">
        <v>236</v>
      </c>
      <c r="H112" s="220"/>
      <c r="I112" s="217" t="s">
        <v>230</v>
      </c>
      <c r="J112" s="217" t="s">
        <v>232</v>
      </c>
      <c r="K112" s="217" t="s">
        <v>234</v>
      </c>
      <c r="L112" s="217" t="s">
        <v>236</v>
      </c>
      <c r="M112" s="220"/>
      <c r="N112" s="217" t="s">
        <v>230</v>
      </c>
      <c r="O112" s="217" t="s">
        <v>232</v>
      </c>
      <c r="P112" s="217" t="s">
        <v>234</v>
      </c>
      <c r="Q112" s="217" t="s">
        <v>236</v>
      </c>
      <c r="R112" s="220"/>
      <c r="S112" s="217" t="s">
        <v>230</v>
      </c>
      <c r="T112" s="217" t="s">
        <v>232</v>
      </c>
      <c r="U112" s="217" t="s">
        <v>234</v>
      </c>
      <c r="V112" s="217" t="s">
        <v>236</v>
      </c>
      <c r="W112" s="220"/>
      <c r="X112" s="217" t="s">
        <v>230</v>
      </c>
      <c r="Y112" s="217" t="s">
        <v>232</v>
      </c>
      <c r="Z112" s="217" t="s">
        <v>234</v>
      </c>
      <c r="AA112" s="217" t="s">
        <v>236</v>
      </c>
      <c r="AB112" s="220"/>
      <c r="AC112" s="217" t="s">
        <v>230</v>
      </c>
      <c r="AD112" s="217" t="s">
        <v>232</v>
      </c>
      <c r="AE112" s="217" t="s">
        <v>234</v>
      </c>
      <c r="AF112" s="217" t="s">
        <v>236</v>
      </c>
      <c r="AG112" s="220"/>
      <c r="AH112" s="217" t="s">
        <v>230</v>
      </c>
      <c r="AI112" s="217" t="s">
        <v>232</v>
      </c>
      <c r="AJ112" s="217" t="s">
        <v>234</v>
      </c>
      <c r="AK112" s="217" t="s">
        <v>236</v>
      </c>
      <c r="AL112" s="220"/>
      <c r="AM112" s="217" t="s">
        <v>230</v>
      </c>
      <c r="AN112" s="217" t="s">
        <v>232</v>
      </c>
      <c r="AO112" s="217" t="s">
        <v>234</v>
      </c>
      <c r="AP112" s="217" t="s">
        <v>236</v>
      </c>
      <c r="AQ112" s="220"/>
      <c r="AR112" s="217" t="s">
        <v>230</v>
      </c>
      <c r="AS112" s="217" t="s">
        <v>232</v>
      </c>
      <c r="AT112" s="217" t="s">
        <v>234</v>
      </c>
      <c r="AU112" s="217" t="s">
        <v>236</v>
      </c>
      <c r="AV112" s="220"/>
      <c r="AW112" s="217" t="s">
        <v>230</v>
      </c>
      <c r="AX112" s="217" t="s">
        <v>232</v>
      </c>
      <c r="AY112" s="217" t="s">
        <v>234</v>
      </c>
      <c r="AZ112" s="217" t="s">
        <v>236</v>
      </c>
      <c r="BA112" s="220"/>
    </row>
    <row r="113" spans="1:53" ht="25.5" customHeight="1" thickTop="1" x14ac:dyDescent="0.2">
      <c r="A113" s="230" t="str">
        <f>IF(B112&lt;&gt;"",IF(E113=TRUE,1,0)+IF(J113=TRUE,1,0)+IF(O113=TRUE,1,0)+IF(T113=TRUE,1,0)+IF(Y113=TRUE,1,0)+IF(AD113=TRUE,1,0)+IF(AI113=TRUE,1,0)+IF(AN113=TRUE,1,0)+IF(AS113=TRUE,1,0)+IF(AX113=TRUE,1,0),"")</f>
        <v/>
      </c>
      <c r="B113" s="271"/>
      <c r="C113" s="271"/>
      <c r="D113" s="221" t="b">
        <v>0</v>
      </c>
      <c r="E113" s="221" t="b">
        <v>0</v>
      </c>
      <c r="F113" s="221" t="b">
        <v>0</v>
      </c>
      <c r="G113" s="221" t="b">
        <v>0</v>
      </c>
      <c r="H113" s="220"/>
      <c r="I113" s="221" t="b">
        <v>0</v>
      </c>
      <c r="J113" s="221" t="b">
        <v>0</v>
      </c>
      <c r="K113" s="221" t="b">
        <v>0</v>
      </c>
      <c r="L113" s="221" t="b">
        <v>0</v>
      </c>
      <c r="M113" s="220"/>
      <c r="N113" s="221" t="b">
        <v>0</v>
      </c>
      <c r="O113" s="221" t="b">
        <v>0</v>
      </c>
      <c r="P113" s="221" t="b">
        <v>0</v>
      </c>
      <c r="Q113" s="221" t="b">
        <v>0</v>
      </c>
      <c r="R113" s="220"/>
      <c r="S113" s="221" t="b">
        <v>0</v>
      </c>
      <c r="T113" s="221" t="b">
        <v>0</v>
      </c>
      <c r="U113" s="221" t="b">
        <v>0</v>
      </c>
      <c r="V113" s="221" t="b">
        <v>0</v>
      </c>
      <c r="W113" s="220"/>
      <c r="X113" s="221" t="b">
        <v>0</v>
      </c>
      <c r="Y113" s="221" t="b">
        <v>0</v>
      </c>
      <c r="Z113" s="221" t="b">
        <v>0</v>
      </c>
      <c r="AA113" s="221" t="b">
        <v>0</v>
      </c>
      <c r="AB113" s="220"/>
      <c r="AC113" s="221" t="b">
        <v>0</v>
      </c>
      <c r="AD113" s="221" t="b">
        <v>0</v>
      </c>
      <c r="AE113" s="221" t="b">
        <v>0</v>
      </c>
      <c r="AF113" s="221" t="b">
        <v>0</v>
      </c>
      <c r="AG113" s="220"/>
      <c r="AH113" s="221" t="b">
        <v>0</v>
      </c>
      <c r="AI113" s="221" t="b">
        <v>0</v>
      </c>
      <c r="AJ113" s="221" t="b">
        <v>0</v>
      </c>
      <c r="AK113" s="221" t="b">
        <v>0</v>
      </c>
      <c r="AL113" s="220"/>
      <c r="AM113" s="221" t="b">
        <v>0</v>
      </c>
      <c r="AN113" s="221" t="b">
        <v>0</v>
      </c>
      <c r="AO113" s="221" t="b">
        <v>0</v>
      </c>
      <c r="AP113" s="221" t="b">
        <v>0</v>
      </c>
      <c r="AQ113" s="220"/>
      <c r="AR113" s="221" t="b">
        <v>0</v>
      </c>
      <c r="AS113" s="221" t="b">
        <v>0</v>
      </c>
      <c r="AT113" s="221" t="b">
        <v>0</v>
      </c>
      <c r="AU113" s="221" t="b">
        <v>0</v>
      </c>
      <c r="AV113" s="220"/>
      <c r="AW113" s="221" t="b">
        <v>0</v>
      </c>
      <c r="AX113" s="221" t="b">
        <v>0</v>
      </c>
      <c r="AY113" s="221" t="b">
        <v>0</v>
      </c>
      <c r="AZ113" s="221" t="b">
        <v>0</v>
      </c>
      <c r="BA113" s="220"/>
    </row>
    <row r="114" spans="1:53" ht="25.5" customHeight="1" thickBot="1" x14ac:dyDescent="0.25">
      <c r="A114" s="230" t="str">
        <f>IF(B114&lt;&gt;"",IF(D115=TRUE,1,0)+IF(I115=TRUE,1,0)+IF(N115=TRUE,1,0)+IF(S115=TRUE,1,0)+IF(X115=TRUE,1,0)+IF(AC115=TRUE,1,0)+IF(AH115=TRUE,1,0)+IF(AM115=TRUE,1,0)+IF(AR115=TRUE,1,0)+IF(AW115=TRUE,1,0),"")</f>
        <v/>
      </c>
      <c r="B114" s="271"/>
      <c r="C114" s="271"/>
      <c r="D114" s="217" t="s">
        <v>230</v>
      </c>
      <c r="E114" s="217" t="s">
        <v>232</v>
      </c>
      <c r="F114" s="217" t="s">
        <v>234</v>
      </c>
      <c r="G114" s="217" t="s">
        <v>236</v>
      </c>
      <c r="H114" s="220"/>
      <c r="I114" s="217" t="s">
        <v>230</v>
      </c>
      <c r="J114" s="217" t="s">
        <v>232</v>
      </c>
      <c r="K114" s="217" t="s">
        <v>234</v>
      </c>
      <c r="L114" s="217" t="s">
        <v>236</v>
      </c>
      <c r="M114" s="220"/>
      <c r="N114" s="217" t="s">
        <v>230</v>
      </c>
      <c r="O114" s="217" t="s">
        <v>232</v>
      </c>
      <c r="P114" s="217" t="s">
        <v>234</v>
      </c>
      <c r="Q114" s="217" t="s">
        <v>236</v>
      </c>
      <c r="R114" s="220"/>
      <c r="S114" s="217" t="s">
        <v>230</v>
      </c>
      <c r="T114" s="217" t="s">
        <v>232</v>
      </c>
      <c r="U114" s="217" t="s">
        <v>234</v>
      </c>
      <c r="V114" s="217" t="s">
        <v>236</v>
      </c>
      <c r="W114" s="220"/>
      <c r="X114" s="217" t="s">
        <v>230</v>
      </c>
      <c r="Y114" s="217" t="s">
        <v>232</v>
      </c>
      <c r="Z114" s="217" t="s">
        <v>234</v>
      </c>
      <c r="AA114" s="217" t="s">
        <v>236</v>
      </c>
      <c r="AB114" s="220"/>
      <c r="AC114" s="217" t="s">
        <v>230</v>
      </c>
      <c r="AD114" s="217" t="s">
        <v>232</v>
      </c>
      <c r="AE114" s="217" t="s">
        <v>234</v>
      </c>
      <c r="AF114" s="217" t="s">
        <v>236</v>
      </c>
      <c r="AG114" s="220"/>
      <c r="AH114" s="217" t="s">
        <v>230</v>
      </c>
      <c r="AI114" s="217" t="s">
        <v>232</v>
      </c>
      <c r="AJ114" s="217" t="s">
        <v>234</v>
      </c>
      <c r="AK114" s="217" t="s">
        <v>236</v>
      </c>
      <c r="AL114" s="220"/>
      <c r="AM114" s="217" t="s">
        <v>230</v>
      </c>
      <c r="AN114" s="217" t="s">
        <v>232</v>
      </c>
      <c r="AO114" s="217" t="s">
        <v>234</v>
      </c>
      <c r="AP114" s="217" t="s">
        <v>236</v>
      </c>
      <c r="AQ114" s="220"/>
      <c r="AR114" s="217" t="s">
        <v>230</v>
      </c>
      <c r="AS114" s="217" t="s">
        <v>232</v>
      </c>
      <c r="AT114" s="217" t="s">
        <v>234</v>
      </c>
      <c r="AU114" s="217" t="s">
        <v>236</v>
      </c>
      <c r="AV114" s="220"/>
      <c r="AW114" s="217" t="s">
        <v>230</v>
      </c>
      <c r="AX114" s="217" t="s">
        <v>232</v>
      </c>
      <c r="AY114" s="217" t="s">
        <v>234</v>
      </c>
      <c r="AZ114" s="217" t="s">
        <v>236</v>
      </c>
      <c r="BA114" s="220"/>
    </row>
    <row r="115" spans="1:53" ht="25.5" customHeight="1" thickTop="1" x14ac:dyDescent="0.2">
      <c r="A115" s="230" t="str">
        <f>IF(B114&lt;&gt;"",IF(E115=TRUE,1,0)+IF(J115=TRUE,1,0)+IF(O115=TRUE,1,0)+IF(T115=TRUE,1,0)+IF(Y115=TRUE,1,0)+IF(AD115=TRUE,1,0)+IF(AI115=TRUE,1,0)+IF(AN115=TRUE,1,0)+IF(AS115=TRUE,1,0)+IF(AX115=TRUE,1,0),"")</f>
        <v/>
      </c>
      <c r="B115" s="271"/>
      <c r="C115" s="271"/>
      <c r="D115" s="221" t="b">
        <v>0</v>
      </c>
      <c r="E115" s="221" t="b">
        <v>0</v>
      </c>
      <c r="F115" s="221" t="b">
        <v>0</v>
      </c>
      <c r="G115" s="221" t="b">
        <v>0</v>
      </c>
      <c r="H115" s="220"/>
      <c r="I115" s="221" t="b">
        <v>0</v>
      </c>
      <c r="J115" s="221" t="b">
        <v>0</v>
      </c>
      <c r="K115" s="221" t="b">
        <v>0</v>
      </c>
      <c r="L115" s="221" t="b">
        <v>0</v>
      </c>
      <c r="M115" s="220"/>
      <c r="N115" s="221" t="b">
        <v>0</v>
      </c>
      <c r="O115" s="221" t="b">
        <v>0</v>
      </c>
      <c r="P115" s="221" t="b">
        <v>0</v>
      </c>
      <c r="Q115" s="221" t="b">
        <v>0</v>
      </c>
      <c r="R115" s="220"/>
      <c r="S115" s="221" t="b">
        <v>0</v>
      </c>
      <c r="T115" s="221" t="b">
        <v>0</v>
      </c>
      <c r="U115" s="221" t="b">
        <v>0</v>
      </c>
      <c r="V115" s="221" t="b">
        <v>0</v>
      </c>
      <c r="W115" s="220"/>
      <c r="X115" s="221" t="b">
        <v>0</v>
      </c>
      <c r="Y115" s="221" t="b">
        <v>0</v>
      </c>
      <c r="Z115" s="221" t="b">
        <v>0</v>
      </c>
      <c r="AA115" s="221" t="b">
        <v>0</v>
      </c>
      <c r="AB115" s="220"/>
      <c r="AC115" s="221" t="b">
        <v>0</v>
      </c>
      <c r="AD115" s="221" t="b">
        <v>0</v>
      </c>
      <c r="AE115" s="221" t="b">
        <v>0</v>
      </c>
      <c r="AF115" s="221" t="b">
        <v>0</v>
      </c>
      <c r="AG115" s="220"/>
      <c r="AH115" s="221" t="b">
        <v>0</v>
      </c>
      <c r="AI115" s="221" t="b">
        <v>0</v>
      </c>
      <c r="AJ115" s="221" t="b">
        <v>0</v>
      </c>
      <c r="AK115" s="221" t="b">
        <v>0</v>
      </c>
      <c r="AL115" s="220"/>
      <c r="AM115" s="221" t="b">
        <v>0</v>
      </c>
      <c r="AN115" s="221" t="b">
        <v>0</v>
      </c>
      <c r="AO115" s="221" t="b">
        <v>0</v>
      </c>
      <c r="AP115" s="221" t="b">
        <v>0</v>
      </c>
      <c r="AQ115" s="220"/>
      <c r="AR115" s="221" t="b">
        <v>0</v>
      </c>
      <c r="AS115" s="221" t="b">
        <v>0</v>
      </c>
      <c r="AT115" s="221" t="b">
        <v>0</v>
      </c>
      <c r="AU115" s="221" t="b">
        <v>0</v>
      </c>
      <c r="AV115" s="220"/>
      <c r="AW115" s="221" t="b">
        <v>0</v>
      </c>
      <c r="AX115" s="221" t="b">
        <v>0</v>
      </c>
      <c r="AY115" s="221" t="b">
        <v>0</v>
      </c>
      <c r="AZ115" s="221" t="b">
        <v>0</v>
      </c>
      <c r="BA115" s="220"/>
    </row>
    <row r="116" spans="1:53" ht="25.5" customHeight="1" thickBot="1" x14ac:dyDescent="0.25">
      <c r="A116" s="230" t="str">
        <f>IF(B116&lt;&gt;"",IF(D117=TRUE,1,0)+IF(I117=TRUE,1,0)+IF(N117=TRUE,1,0)+IF(S117=TRUE,1,0)+IF(X117=TRUE,1,0)+IF(AC117=TRUE,1,0)+IF(AH117=TRUE,1,0)+IF(AM117=TRUE,1,0)+IF(AR117=TRUE,1,0)+IF(AW117=TRUE,1,0),"")</f>
        <v/>
      </c>
      <c r="B116" s="271"/>
      <c r="C116" s="271"/>
      <c r="D116" s="217" t="s">
        <v>230</v>
      </c>
      <c r="E116" s="217" t="s">
        <v>232</v>
      </c>
      <c r="F116" s="217" t="s">
        <v>234</v>
      </c>
      <c r="G116" s="217" t="s">
        <v>236</v>
      </c>
      <c r="H116" s="220"/>
      <c r="I116" s="217" t="s">
        <v>230</v>
      </c>
      <c r="J116" s="217" t="s">
        <v>232</v>
      </c>
      <c r="K116" s="217" t="s">
        <v>234</v>
      </c>
      <c r="L116" s="217" t="s">
        <v>236</v>
      </c>
      <c r="M116" s="220"/>
      <c r="N116" s="217" t="s">
        <v>230</v>
      </c>
      <c r="O116" s="217" t="s">
        <v>232</v>
      </c>
      <c r="P116" s="217" t="s">
        <v>234</v>
      </c>
      <c r="Q116" s="217" t="s">
        <v>236</v>
      </c>
      <c r="R116" s="220"/>
      <c r="S116" s="217" t="s">
        <v>230</v>
      </c>
      <c r="T116" s="217" t="s">
        <v>232</v>
      </c>
      <c r="U116" s="217" t="s">
        <v>234</v>
      </c>
      <c r="V116" s="217" t="s">
        <v>236</v>
      </c>
      <c r="W116" s="220"/>
      <c r="X116" s="217" t="s">
        <v>230</v>
      </c>
      <c r="Y116" s="217" t="s">
        <v>232</v>
      </c>
      <c r="Z116" s="217" t="s">
        <v>234</v>
      </c>
      <c r="AA116" s="217" t="s">
        <v>236</v>
      </c>
      <c r="AB116" s="220"/>
      <c r="AC116" s="217" t="s">
        <v>230</v>
      </c>
      <c r="AD116" s="217" t="s">
        <v>232</v>
      </c>
      <c r="AE116" s="217" t="s">
        <v>234</v>
      </c>
      <c r="AF116" s="217" t="s">
        <v>236</v>
      </c>
      <c r="AG116" s="220"/>
      <c r="AH116" s="217" t="s">
        <v>230</v>
      </c>
      <c r="AI116" s="217" t="s">
        <v>232</v>
      </c>
      <c r="AJ116" s="217" t="s">
        <v>234</v>
      </c>
      <c r="AK116" s="217" t="s">
        <v>236</v>
      </c>
      <c r="AL116" s="220"/>
      <c r="AM116" s="217" t="s">
        <v>230</v>
      </c>
      <c r="AN116" s="217" t="s">
        <v>232</v>
      </c>
      <c r="AO116" s="217" t="s">
        <v>234</v>
      </c>
      <c r="AP116" s="217" t="s">
        <v>236</v>
      </c>
      <c r="AQ116" s="220"/>
      <c r="AR116" s="217" t="s">
        <v>230</v>
      </c>
      <c r="AS116" s="217" t="s">
        <v>232</v>
      </c>
      <c r="AT116" s="217" t="s">
        <v>234</v>
      </c>
      <c r="AU116" s="217" t="s">
        <v>236</v>
      </c>
      <c r="AV116" s="220"/>
      <c r="AW116" s="217" t="s">
        <v>230</v>
      </c>
      <c r="AX116" s="217" t="s">
        <v>232</v>
      </c>
      <c r="AY116" s="217" t="s">
        <v>234</v>
      </c>
      <c r="AZ116" s="217" t="s">
        <v>236</v>
      </c>
      <c r="BA116" s="220"/>
    </row>
    <row r="117" spans="1:53" ht="25.5" customHeight="1" thickTop="1" x14ac:dyDescent="0.2">
      <c r="A117" s="230" t="str">
        <f>IF(B116&lt;&gt;"",IF(E117=TRUE,1,0)+IF(J117=TRUE,1,0)+IF(O117=TRUE,1,0)+IF(T117=TRUE,1,0)+IF(Y117=TRUE,1,0)+IF(AD117=TRUE,1,0)+IF(AI117=TRUE,1,0)+IF(AN117=TRUE,1,0)+IF(AS117=TRUE,1,0)+IF(AX117=TRUE,1,0),"")</f>
        <v/>
      </c>
      <c r="B117" s="271"/>
      <c r="C117" s="271"/>
      <c r="D117" s="221" t="b">
        <v>0</v>
      </c>
      <c r="E117" s="221" t="b">
        <v>0</v>
      </c>
      <c r="F117" s="221" t="b">
        <v>0</v>
      </c>
      <c r="G117" s="221" t="b">
        <v>0</v>
      </c>
      <c r="H117" s="220"/>
      <c r="I117" s="221" t="b">
        <v>0</v>
      </c>
      <c r="J117" s="221" t="b">
        <v>0</v>
      </c>
      <c r="K117" s="221" t="b">
        <v>0</v>
      </c>
      <c r="L117" s="221" t="b">
        <v>0</v>
      </c>
      <c r="M117" s="220"/>
      <c r="N117" s="221" t="b">
        <v>0</v>
      </c>
      <c r="O117" s="221" t="b">
        <v>0</v>
      </c>
      <c r="P117" s="221" t="b">
        <v>0</v>
      </c>
      <c r="Q117" s="221" t="b">
        <v>0</v>
      </c>
      <c r="R117" s="220"/>
      <c r="S117" s="221" t="b">
        <v>0</v>
      </c>
      <c r="T117" s="221" t="b">
        <v>0</v>
      </c>
      <c r="U117" s="221" t="b">
        <v>0</v>
      </c>
      <c r="V117" s="221" t="b">
        <v>0</v>
      </c>
      <c r="W117" s="220"/>
      <c r="X117" s="221" t="b">
        <v>0</v>
      </c>
      <c r="Y117" s="221" t="b">
        <v>0</v>
      </c>
      <c r="Z117" s="221" t="b">
        <v>0</v>
      </c>
      <c r="AA117" s="221" t="b">
        <v>0</v>
      </c>
      <c r="AB117" s="220"/>
      <c r="AC117" s="221" t="b">
        <v>0</v>
      </c>
      <c r="AD117" s="221" t="b">
        <v>0</v>
      </c>
      <c r="AE117" s="221" t="b">
        <v>0</v>
      </c>
      <c r="AF117" s="221" t="b">
        <v>0</v>
      </c>
      <c r="AG117" s="220"/>
      <c r="AH117" s="221" t="b">
        <v>0</v>
      </c>
      <c r="AI117" s="221" t="b">
        <v>0</v>
      </c>
      <c r="AJ117" s="221" t="b">
        <v>0</v>
      </c>
      <c r="AK117" s="221" t="b">
        <v>0</v>
      </c>
      <c r="AL117" s="220"/>
      <c r="AM117" s="221" t="b">
        <v>0</v>
      </c>
      <c r="AN117" s="221" t="b">
        <v>0</v>
      </c>
      <c r="AO117" s="221" t="b">
        <v>0</v>
      </c>
      <c r="AP117" s="221" t="b">
        <v>0</v>
      </c>
      <c r="AQ117" s="220"/>
      <c r="AR117" s="221" t="b">
        <v>0</v>
      </c>
      <c r="AS117" s="221" t="b">
        <v>0</v>
      </c>
      <c r="AT117" s="221" t="b">
        <v>0</v>
      </c>
      <c r="AU117" s="221" t="b">
        <v>0</v>
      </c>
      <c r="AV117" s="220"/>
      <c r="AW117" s="221" t="b">
        <v>0</v>
      </c>
      <c r="AX117" s="221" t="b">
        <v>0</v>
      </c>
      <c r="AY117" s="221" t="b">
        <v>0</v>
      </c>
      <c r="AZ117" s="221" t="b">
        <v>0</v>
      </c>
      <c r="BA117" s="220"/>
    </row>
    <row r="118" spans="1:53" ht="25.5" customHeight="1" thickBot="1" x14ac:dyDescent="0.25">
      <c r="A118" s="230" t="str">
        <f>IF(B118&lt;&gt;"",IF(D119=TRUE,1,0)+IF(I119=TRUE,1,0)+IF(N119=TRUE,1,0)+IF(S119=TRUE,1,0)+IF(X119=TRUE,1,0)+IF(AC119=TRUE,1,0)+IF(AH119=TRUE,1,0)+IF(AM119=TRUE,1,0)+IF(AR119=TRUE,1,0)+IF(AW119=TRUE,1,0),"")</f>
        <v/>
      </c>
      <c r="B118" s="271"/>
      <c r="C118" s="271"/>
      <c r="D118" s="217" t="s">
        <v>230</v>
      </c>
      <c r="E118" s="217" t="s">
        <v>232</v>
      </c>
      <c r="F118" s="217" t="s">
        <v>234</v>
      </c>
      <c r="G118" s="217" t="s">
        <v>236</v>
      </c>
      <c r="H118" s="220"/>
      <c r="I118" s="217" t="s">
        <v>230</v>
      </c>
      <c r="J118" s="217" t="s">
        <v>232</v>
      </c>
      <c r="K118" s="217" t="s">
        <v>234</v>
      </c>
      <c r="L118" s="217" t="s">
        <v>236</v>
      </c>
      <c r="M118" s="220"/>
      <c r="N118" s="217" t="s">
        <v>230</v>
      </c>
      <c r="O118" s="217" t="s">
        <v>232</v>
      </c>
      <c r="P118" s="217" t="s">
        <v>234</v>
      </c>
      <c r="Q118" s="217" t="s">
        <v>236</v>
      </c>
      <c r="R118" s="220"/>
      <c r="S118" s="217" t="s">
        <v>230</v>
      </c>
      <c r="T118" s="217" t="s">
        <v>232</v>
      </c>
      <c r="U118" s="217" t="s">
        <v>234</v>
      </c>
      <c r="V118" s="217" t="s">
        <v>236</v>
      </c>
      <c r="W118" s="220"/>
      <c r="X118" s="217" t="s">
        <v>230</v>
      </c>
      <c r="Y118" s="217" t="s">
        <v>232</v>
      </c>
      <c r="Z118" s="217" t="s">
        <v>234</v>
      </c>
      <c r="AA118" s="217" t="s">
        <v>236</v>
      </c>
      <c r="AB118" s="220"/>
      <c r="AC118" s="217" t="s">
        <v>230</v>
      </c>
      <c r="AD118" s="217" t="s">
        <v>232</v>
      </c>
      <c r="AE118" s="217" t="s">
        <v>234</v>
      </c>
      <c r="AF118" s="217" t="s">
        <v>236</v>
      </c>
      <c r="AG118" s="220"/>
      <c r="AH118" s="217" t="s">
        <v>230</v>
      </c>
      <c r="AI118" s="217" t="s">
        <v>232</v>
      </c>
      <c r="AJ118" s="217" t="s">
        <v>234</v>
      </c>
      <c r="AK118" s="217" t="s">
        <v>236</v>
      </c>
      <c r="AL118" s="220"/>
      <c r="AM118" s="217" t="s">
        <v>230</v>
      </c>
      <c r="AN118" s="217" t="s">
        <v>232</v>
      </c>
      <c r="AO118" s="217" t="s">
        <v>234</v>
      </c>
      <c r="AP118" s="217" t="s">
        <v>236</v>
      </c>
      <c r="AQ118" s="220"/>
      <c r="AR118" s="217" t="s">
        <v>230</v>
      </c>
      <c r="AS118" s="217" t="s">
        <v>232</v>
      </c>
      <c r="AT118" s="217" t="s">
        <v>234</v>
      </c>
      <c r="AU118" s="217" t="s">
        <v>236</v>
      </c>
      <c r="AV118" s="220"/>
      <c r="AW118" s="217" t="s">
        <v>230</v>
      </c>
      <c r="AX118" s="217" t="s">
        <v>232</v>
      </c>
      <c r="AY118" s="217" t="s">
        <v>234</v>
      </c>
      <c r="AZ118" s="217" t="s">
        <v>236</v>
      </c>
      <c r="BA118" s="220"/>
    </row>
    <row r="119" spans="1:53" ht="25.5" customHeight="1" thickTop="1" x14ac:dyDescent="0.2">
      <c r="A119" s="230" t="str">
        <f>IF(B118&lt;&gt;"",IF(E119=TRUE,1,0)+IF(J119=TRUE,1,0)+IF(O119=TRUE,1,0)+IF(T119=TRUE,1,0)+IF(Y119=TRUE,1,0)+IF(AD119=TRUE,1,0)+IF(AI119=TRUE,1,0)+IF(AN119=TRUE,1,0)+IF(AS119=TRUE,1,0)+IF(AX119=TRUE,1,0),"")</f>
        <v/>
      </c>
      <c r="B119" s="271"/>
      <c r="C119" s="271"/>
      <c r="D119" s="221" t="b">
        <v>0</v>
      </c>
      <c r="E119" s="221" t="b">
        <v>0</v>
      </c>
      <c r="F119" s="221" t="b">
        <v>0</v>
      </c>
      <c r="G119" s="221" t="b">
        <v>0</v>
      </c>
      <c r="H119" s="220"/>
      <c r="I119" s="221" t="b">
        <v>0</v>
      </c>
      <c r="J119" s="221" t="b">
        <v>0</v>
      </c>
      <c r="K119" s="221" t="b">
        <v>0</v>
      </c>
      <c r="L119" s="221" t="b">
        <v>0</v>
      </c>
      <c r="M119" s="220"/>
      <c r="N119" s="221" t="b">
        <v>0</v>
      </c>
      <c r="O119" s="221" t="b">
        <v>0</v>
      </c>
      <c r="P119" s="221" t="b">
        <v>0</v>
      </c>
      <c r="Q119" s="221" t="b">
        <v>0</v>
      </c>
      <c r="R119" s="220"/>
      <c r="S119" s="221" t="b">
        <v>0</v>
      </c>
      <c r="T119" s="221" t="b">
        <v>0</v>
      </c>
      <c r="U119" s="221" t="b">
        <v>0</v>
      </c>
      <c r="V119" s="221" t="b">
        <v>0</v>
      </c>
      <c r="W119" s="220"/>
      <c r="X119" s="221" t="b">
        <v>0</v>
      </c>
      <c r="Y119" s="221" t="b">
        <v>0</v>
      </c>
      <c r="Z119" s="221" t="b">
        <v>0</v>
      </c>
      <c r="AA119" s="221" t="b">
        <v>0</v>
      </c>
      <c r="AB119" s="220"/>
      <c r="AC119" s="221" t="b">
        <v>0</v>
      </c>
      <c r="AD119" s="221" t="b">
        <v>0</v>
      </c>
      <c r="AE119" s="221" t="b">
        <v>0</v>
      </c>
      <c r="AF119" s="221" t="b">
        <v>0</v>
      </c>
      <c r="AG119" s="220"/>
      <c r="AH119" s="221" t="b">
        <v>0</v>
      </c>
      <c r="AI119" s="221" t="b">
        <v>0</v>
      </c>
      <c r="AJ119" s="221" t="b">
        <v>0</v>
      </c>
      <c r="AK119" s="221" t="b">
        <v>0</v>
      </c>
      <c r="AL119" s="220"/>
      <c r="AM119" s="221" t="b">
        <v>0</v>
      </c>
      <c r="AN119" s="221" t="b">
        <v>0</v>
      </c>
      <c r="AO119" s="221" t="b">
        <v>0</v>
      </c>
      <c r="AP119" s="221" t="b">
        <v>0</v>
      </c>
      <c r="AQ119" s="220"/>
      <c r="AR119" s="221" t="b">
        <v>0</v>
      </c>
      <c r="AS119" s="221" t="b">
        <v>0</v>
      </c>
      <c r="AT119" s="221" t="b">
        <v>0</v>
      </c>
      <c r="AU119" s="221" t="b">
        <v>0</v>
      </c>
      <c r="AV119" s="220"/>
      <c r="AW119" s="221" t="b">
        <v>0</v>
      </c>
      <c r="AX119" s="221" t="b">
        <v>0</v>
      </c>
      <c r="AY119" s="221" t="b">
        <v>0</v>
      </c>
      <c r="AZ119" s="221" t="b">
        <v>0</v>
      </c>
      <c r="BA119" s="220"/>
    </row>
    <row r="120" spans="1:53" ht="25.5" customHeight="1" thickBot="1" x14ac:dyDescent="0.25">
      <c r="A120" s="230" t="str">
        <f>IF(B120&lt;&gt;"",IF(D121=TRUE,1,0)+IF(I121=TRUE,1,0)+IF(N121=TRUE,1,0)+IF(S121=TRUE,1,0)+IF(X121=TRUE,1,0)+IF(AC121=TRUE,1,0)+IF(AH121=TRUE,1,0)+IF(AM121=TRUE,1,0)+IF(AR121=TRUE,1,0)+IF(AW121=TRUE,1,0),"")</f>
        <v/>
      </c>
      <c r="B120" s="271"/>
      <c r="C120" s="271"/>
      <c r="D120" s="217" t="s">
        <v>230</v>
      </c>
      <c r="E120" s="217" t="s">
        <v>232</v>
      </c>
      <c r="F120" s="217" t="s">
        <v>234</v>
      </c>
      <c r="G120" s="217" t="s">
        <v>236</v>
      </c>
      <c r="H120" s="220"/>
      <c r="I120" s="217" t="s">
        <v>230</v>
      </c>
      <c r="J120" s="217" t="s">
        <v>232</v>
      </c>
      <c r="K120" s="217" t="s">
        <v>234</v>
      </c>
      <c r="L120" s="217" t="s">
        <v>236</v>
      </c>
      <c r="M120" s="220"/>
      <c r="N120" s="217" t="s">
        <v>230</v>
      </c>
      <c r="O120" s="217" t="s">
        <v>232</v>
      </c>
      <c r="P120" s="217" t="s">
        <v>234</v>
      </c>
      <c r="Q120" s="217" t="s">
        <v>236</v>
      </c>
      <c r="R120" s="220"/>
      <c r="S120" s="217" t="s">
        <v>230</v>
      </c>
      <c r="T120" s="217" t="s">
        <v>232</v>
      </c>
      <c r="U120" s="217" t="s">
        <v>234</v>
      </c>
      <c r="V120" s="217" t="s">
        <v>236</v>
      </c>
      <c r="W120" s="220"/>
      <c r="X120" s="217" t="s">
        <v>230</v>
      </c>
      <c r="Y120" s="217" t="s">
        <v>232</v>
      </c>
      <c r="Z120" s="217" t="s">
        <v>234</v>
      </c>
      <c r="AA120" s="217" t="s">
        <v>236</v>
      </c>
      <c r="AB120" s="220"/>
      <c r="AC120" s="217" t="s">
        <v>230</v>
      </c>
      <c r="AD120" s="217" t="s">
        <v>232</v>
      </c>
      <c r="AE120" s="217" t="s">
        <v>234</v>
      </c>
      <c r="AF120" s="217" t="s">
        <v>236</v>
      </c>
      <c r="AG120" s="220"/>
      <c r="AH120" s="217" t="s">
        <v>230</v>
      </c>
      <c r="AI120" s="217" t="s">
        <v>232</v>
      </c>
      <c r="AJ120" s="217" t="s">
        <v>234</v>
      </c>
      <c r="AK120" s="217" t="s">
        <v>236</v>
      </c>
      <c r="AL120" s="220"/>
      <c r="AM120" s="217" t="s">
        <v>230</v>
      </c>
      <c r="AN120" s="217" t="s">
        <v>232</v>
      </c>
      <c r="AO120" s="217" t="s">
        <v>234</v>
      </c>
      <c r="AP120" s="217" t="s">
        <v>236</v>
      </c>
      <c r="AQ120" s="220"/>
      <c r="AR120" s="217" t="s">
        <v>230</v>
      </c>
      <c r="AS120" s="217" t="s">
        <v>232</v>
      </c>
      <c r="AT120" s="217" t="s">
        <v>234</v>
      </c>
      <c r="AU120" s="217" t="s">
        <v>236</v>
      </c>
      <c r="AV120" s="220"/>
      <c r="AW120" s="217" t="s">
        <v>230</v>
      </c>
      <c r="AX120" s="217" t="s">
        <v>232</v>
      </c>
      <c r="AY120" s="217" t="s">
        <v>234</v>
      </c>
      <c r="AZ120" s="217" t="s">
        <v>236</v>
      </c>
      <c r="BA120" s="220"/>
    </row>
    <row r="121" spans="1:53" ht="25.5" customHeight="1" thickTop="1" x14ac:dyDescent="0.2">
      <c r="A121" s="230" t="str">
        <f>IF(B120&lt;&gt;"",IF(E121=TRUE,1,0)+IF(J121=TRUE,1,0)+IF(O121=TRUE,1,0)+IF(T121=TRUE,1,0)+IF(Y121=TRUE,1,0)+IF(AD121=TRUE,1,0)+IF(AI121=TRUE,1,0)+IF(AN121=TRUE,1,0)+IF(AS121=TRUE,1,0)+IF(AX121=TRUE,1,0),"")</f>
        <v/>
      </c>
      <c r="B121" s="271"/>
      <c r="C121" s="271"/>
      <c r="D121" s="221" t="b">
        <v>0</v>
      </c>
      <c r="E121" s="221" t="b">
        <v>0</v>
      </c>
      <c r="F121" s="221" t="b">
        <v>0</v>
      </c>
      <c r="G121" s="221" t="b">
        <v>0</v>
      </c>
      <c r="H121" s="220"/>
      <c r="I121" s="221" t="b">
        <v>0</v>
      </c>
      <c r="J121" s="221" t="b">
        <v>0</v>
      </c>
      <c r="K121" s="221" t="b">
        <v>0</v>
      </c>
      <c r="L121" s="221" t="b">
        <v>0</v>
      </c>
      <c r="M121" s="220"/>
      <c r="N121" s="221" t="b">
        <v>0</v>
      </c>
      <c r="O121" s="221" t="b">
        <v>0</v>
      </c>
      <c r="P121" s="221" t="b">
        <v>0</v>
      </c>
      <c r="Q121" s="221" t="b">
        <v>0</v>
      </c>
      <c r="R121" s="220"/>
      <c r="S121" s="221" t="b">
        <v>0</v>
      </c>
      <c r="T121" s="221" t="b">
        <v>0</v>
      </c>
      <c r="U121" s="221" t="b">
        <v>0</v>
      </c>
      <c r="V121" s="221" t="b">
        <v>0</v>
      </c>
      <c r="W121" s="220"/>
      <c r="X121" s="221" t="b">
        <v>0</v>
      </c>
      <c r="Y121" s="221" t="b">
        <v>0</v>
      </c>
      <c r="Z121" s="221" t="b">
        <v>0</v>
      </c>
      <c r="AA121" s="221" t="b">
        <v>0</v>
      </c>
      <c r="AB121" s="220"/>
      <c r="AC121" s="221" t="b">
        <v>0</v>
      </c>
      <c r="AD121" s="221" t="b">
        <v>0</v>
      </c>
      <c r="AE121" s="221" t="b">
        <v>0</v>
      </c>
      <c r="AF121" s="221" t="b">
        <v>0</v>
      </c>
      <c r="AG121" s="220"/>
      <c r="AH121" s="221" t="b">
        <v>0</v>
      </c>
      <c r="AI121" s="221" t="b">
        <v>0</v>
      </c>
      <c r="AJ121" s="221" t="b">
        <v>0</v>
      </c>
      <c r="AK121" s="221" t="b">
        <v>0</v>
      </c>
      <c r="AL121" s="220"/>
      <c r="AM121" s="221" t="b">
        <v>0</v>
      </c>
      <c r="AN121" s="221" t="b">
        <v>0</v>
      </c>
      <c r="AO121" s="221" t="b">
        <v>0</v>
      </c>
      <c r="AP121" s="221" t="b">
        <v>0</v>
      </c>
      <c r="AQ121" s="220"/>
      <c r="AR121" s="221" t="b">
        <v>0</v>
      </c>
      <c r="AS121" s="221" t="b">
        <v>0</v>
      </c>
      <c r="AT121" s="221" t="b">
        <v>0</v>
      </c>
      <c r="AU121" s="221" t="b">
        <v>0</v>
      </c>
      <c r="AV121" s="220"/>
      <c r="AW121" s="221" t="b">
        <v>0</v>
      </c>
      <c r="AX121" s="221" t="b">
        <v>0</v>
      </c>
      <c r="AY121" s="221" t="b">
        <v>0</v>
      </c>
      <c r="AZ121" s="221" t="b">
        <v>0</v>
      </c>
      <c r="BA121" s="220"/>
    </row>
    <row r="122" spans="1:53" ht="25.5" customHeight="1" thickBot="1" x14ac:dyDescent="0.25">
      <c r="A122" s="230" t="str">
        <f>IF(B122&lt;&gt;"",IF(D123=TRUE,1,0)+IF(I123=TRUE,1,0)+IF(N123=TRUE,1,0)+IF(S123=TRUE,1,0)+IF(X123=TRUE,1,0)+IF(AC123=TRUE,1,0)+IF(AH123=TRUE,1,0)+IF(AM123=TRUE,1,0)+IF(AR123=TRUE,1,0)+IF(AW123=TRUE,1,0),"")</f>
        <v/>
      </c>
      <c r="B122" s="271"/>
      <c r="C122" s="271"/>
      <c r="D122" s="217" t="s">
        <v>230</v>
      </c>
      <c r="E122" s="217" t="s">
        <v>232</v>
      </c>
      <c r="F122" s="217" t="s">
        <v>234</v>
      </c>
      <c r="G122" s="217" t="s">
        <v>236</v>
      </c>
      <c r="H122" s="220"/>
      <c r="I122" s="217" t="s">
        <v>230</v>
      </c>
      <c r="J122" s="217" t="s">
        <v>232</v>
      </c>
      <c r="K122" s="217" t="s">
        <v>234</v>
      </c>
      <c r="L122" s="217" t="s">
        <v>236</v>
      </c>
      <c r="M122" s="220"/>
      <c r="N122" s="217" t="s">
        <v>230</v>
      </c>
      <c r="O122" s="217" t="s">
        <v>232</v>
      </c>
      <c r="P122" s="217" t="s">
        <v>234</v>
      </c>
      <c r="Q122" s="217" t="s">
        <v>236</v>
      </c>
      <c r="R122" s="220"/>
      <c r="S122" s="217" t="s">
        <v>230</v>
      </c>
      <c r="T122" s="217" t="s">
        <v>232</v>
      </c>
      <c r="U122" s="217" t="s">
        <v>234</v>
      </c>
      <c r="V122" s="217" t="s">
        <v>236</v>
      </c>
      <c r="W122" s="220"/>
      <c r="X122" s="217" t="s">
        <v>230</v>
      </c>
      <c r="Y122" s="217" t="s">
        <v>232</v>
      </c>
      <c r="Z122" s="217" t="s">
        <v>234</v>
      </c>
      <c r="AA122" s="217" t="s">
        <v>236</v>
      </c>
      <c r="AB122" s="220"/>
      <c r="AC122" s="217" t="s">
        <v>230</v>
      </c>
      <c r="AD122" s="217" t="s">
        <v>232</v>
      </c>
      <c r="AE122" s="217" t="s">
        <v>234</v>
      </c>
      <c r="AF122" s="217" t="s">
        <v>236</v>
      </c>
      <c r="AG122" s="220"/>
      <c r="AH122" s="217" t="s">
        <v>230</v>
      </c>
      <c r="AI122" s="217" t="s">
        <v>232</v>
      </c>
      <c r="AJ122" s="217" t="s">
        <v>234</v>
      </c>
      <c r="AK122" s="217" t="s">
        <v>236</v>
      </c>
      <c r="AL122" s="220"/>
      <c r="AM122" s="217" t="s">
        <v>230</v>
      </c>
      <c r="AN122" s="217" t="s">
        <v>232</v>
      </c>
      <c r="AO122" s="217" t="s">
        <v>234</v>
      </c>
      <c r="AP122" s="217" t="s">
        <v>236</v>
      </c>
      <c r="AQ122" s="220"/>
      <c r="AR122" s="217" t="s">
        <v>230</v>
      </c>
      <c r="AS122" s="217" t="s">
        <v>232</v>
      </c>
      <c r="AT122" s="217" t="s">
        <v>234</v>
      </c>
      <c r="AU122" s="217" t="s">
        <v>236</v>
      </c>
      <c r="AV122" s="220"/>
      <c r="AW122" s="217" t="s">
        <v>230</v>
      </c>
      <c r="AX122" s="217" t="s">
        <v>232</v>
      </c>
      <c r="AY122" s="217" t="s">
        <v>234</v>
      </c>
      <c r="AZ122" s="217" t="s">
        <v>236</v>
      </c>
      <c r="BA122" s="220"/>
    </row>
    <row r="123" spans="1:53" ht="25.5" customHeight="1" thickTop="1" x14ac:dyDescent="0.2">
      <c r="A123" s="230" t="str">
        <f>IF(B122&lt;&gt;"",IF(E123=TRUE,1,0)+IF(J123=TRUE,1,0)+IF(O123=TRUE,1,0)+IF(T123=TRUE,1,0)+IF(Y123=TRUE,1,0)+IF(AD123=TRUE,1,0)+IF(AI123=TRUE,1,0)+IF(AN123=TRUE,1,0)+IF(AS123=TRUE,1,0)+IF(AX123=TRUE,1,0),"")</f>
        <v/>
      </c>
      <c r="B123" s="271"/>
      <c r="C123" s="271"/>
      <c r="D123" s="221" t="b">
        <v>0</v>
      </c>
      <c r="E123" s="221" t="b">
        <v>0</v>
      </c>
      <c r="F123" s="221" t="b">
        <v>0</v>
      </c>
      <c r="G123" s="221" t="b">
        <v>0</v>
      </c>
      <c r="H123" s="220"/>
      <c r="I123" s="221" t="b">
        <v>0</v>
      </c>
      <c r="J123" s="221" t="b">
        <v>0</v>
      </c>
      <c r="K123" s="221" t="b">
        <v>0</v>
      </c>
      <c r="L123" s="221" t="b">
        <v>0</v>
      </c>
      <c r="M123" s="220"/>
      <c r="N123" s="221" t="b">
        <v>0</v>
      </c>
      <c r="O123" s="221" t="b">
        <v>0</v>
      </c>
      <c r="P123" s="221" t="b">
        <v>0</v>
      </c>
      <c r="Q123" s="221" t="b">
        <v>0</v>
      </c>
      <c r="R123" s="220"/>
      <c r="S123" s="221" t="b">
        <v>0</v>
      </c>
      <c r="T123" s="221" t="b">
        <v>0</v>
      </c>
      <c r="U123" s="221" t="b">
        <v>0</v>
      </c>
      <c r="V123" s="221" t="b">
        <v>0</v>
      </c>
      <c r="W123" s="220"/>
      <c r="X123" s="221" t="b">
        <v>0</v>
      </c>
      <c r="Y123" s="221" t="b">
        <v>0</v>
      </c>
      <c r="Z123" s="221" t="b">
        <v>0</v>
      </c>
      <c r="AA123" s="221" t="b">
        <v>0</v>
      </c>
      <c r="AB123" s="220"/>
      <c r="AC123" s="221" t="b">
        <v>0</v>
      </c>
      <c r="AD123" s="221" t="b">
        <v>0</v>
      </c>
      <c r="AE123" s="221" t="b">
        <v>0</v>
      </c>
      <c r="AF123" s="221" t="b">
        <v>0</v>
      </c>
      <c r="AG123" s="220"/>
      <c r="AH123" s="221" t="b">
        <v>0</v>
      </c>
      <c r="AI123" s="221" t="b">
        <v>0</v>
      </c>
      <c r="AJ123" s="221" t="b">
        <v>0</v>
      </c>
      <c r="AK123" s="221" t="b">
        <v>0</v>
      </c>
      <c r="AL123" s="220"/>
      <c r="AM123" s="221" t="b">
        <v>0</v>
      </c>
      <c r="AN123" s="221" t="b">
        <v>0</v>
      </c>
      <c r="AO123" s="221" t="b">
        <v>0</v>
      </c>
      <c r="AP123" s="221" t="b">
        <v>0</v>
      </c>
      <c r="AQ123" s="220"/>
      <c r="AR123" s="221" t="b">
        <v>0</v>
      </c>
      <c r="AS123" s="221" t="b">
        <v>0</v>
      </c>
      <c r="AT123" s="221" t="b">
        <v>0</v>
      </c>
      <c r="AU123" s="221" t="b">
        <v>0</v>
      </c>
      <c r="AV123" s="220"/>
      <c r="AW123" s="221" t="b">
        <v>0</v>
      </c>
      <c r="AX123" s="221" t="b">
        <v>0</v>
      </c>
      <c r="AY123" s="221" t="b">
        <v>0</v>
      </c>
      <c r="AZ123" s="221" t="b">
        <v>0</v>
      </c>
      <c r="BA123" s="220"/>
    </row>
    <row r="124" spans="1:53" ht="25.5" customHeight="1" thickBot="1" x14ac:dyDescent="0.25">
      <c r="A124" s="230" t="str">
        <f>IF(B124&lt;&gt;"",IF(D125=TRUE,1,0)+IF(I125=TRUE,1,0)+IF(N125=TRUE,1,0)+IF(S125=TRUE,1,0)+IF(X125=TRUE,1,0)+IF(AC125=TRUE,1,0)+IF(AH125=TRUE,1,0)+IF(AM125=TRUE,1,0)+IF(AR125=TRUE,1,0)+IF(AW125=TRUE,1,0),"")</f>
        <v/>
      </c>
      <c r="B124" s="271"/>
      <c r="C124" s="271"/>
      <c r="D124" s="217" t="s">
        <v>230</v>
      </c>
      <c r="E124" s="217" t="s">
        <v>232</v>
      </c>
      <c r="F124" s="217" t="s">
        <v>234</v>
      </c>
      <c r="G124" s="217" t="s">
        <v>236</v>
      </c>
      <c r="H124" s="220"/>
      <c r="I124" s="217" t="s">
        <v>230</v>
      </c>
      <c r="J124" s="217" t="s">
        <v>232</v>
      </c>
      <c r="K124" s="217" t="s">
        <v>234</v>
      </c>
      <c r="L124" s="217" t="s">
        <v>236</v>
      </c>
      <c r="M124" s="220"/>
      <c r="N124" s="217" t="s">
        <v>230</v>
      </c>
      <c r="O124" s="217" t="s">
        <v>232</v>
      </c>
      <c r="P124" s="217" t="s">
        <v>234</v>
      </c>
      <c r="Q124" s="217" t="s">
        <v>236</v>
      </c>
      <c r="R124" s="220"/>
      <c r="S124" s="217" t="s">
        <v>230</v>
      </c>
      <c r="T124" s="217" t="s">
        <v>232</v>
      </c>
      <c r="U124" s="217" t="s">
        <v>234</v>
      </c>
      <c r="V124" s="217" t="s">
        <v>236</v>
      </c>
      <c r="W124" s="220"/>
      <c r="X124" s="217" t="s">
        <v>230</v>
      </c>
      <c r="Y124" s="217" t="s">
        <v>232</v>
      </c>
      <c r="Z124" s="217" t="s">
        <v>234</v>
      </c>
      <c r="AA124" s="217" t="s">
        <v>236</v>
      </c>
      <c r="AB124" s="220"/>
      <c r="AC124" s="217" t="s">
        <v>230</v>
      </c>
      <c r="AD124" s="217" t="s">
        <v>232</v>
      </c>
      <c r="AE124" s="217" t="s">
        <v>234</v>
      </c>
      <c r="AF124" s="217" t="s">
        <v>236</v>
      </c>
      <c r="AG124" s="220"/>
      <c r="AH124" s="217" t="s">
        <v>230</v>
      </c>
      <c r="AI124" s="217" t="s">
        <v>232</v>
      </c>
      <c r="AJ124" s="217" t="s">
        <v>234</v>
      </c>
      <c r="AK124" s="217" t="s">
        <v>236</v>
      </c>
      <c r="AL124" s="220"/>
      <c r="AM124" s="217" t="s">
        <v>230</v>
      </c>
      <c r="AN124" s="217" t="s">
        <v>232</v>
      </c>
      <c r="AO124" s="217" t="s">
        <v>234</v>
      </c>
      <c r="AP124" s="217" t="s">
        <v>236</v>
      </c>
      <c r="AQ124" s="220"/>
      <c r="AR124" s="217" t="s">
        <v>230</v>
      </c>
      <c r="AS124" s="217" t="s">
        <v>232</v>
      </c>
      <c r="AT124" s="217" t="s">
        <v>234</v>
      </c>
      <c r="AU124" s="217" t="s">
        <v>236</v>
      </c>
      <c r="AV124" s="220"/>
      <c r="AW124" s="217" t="s">
        <v>230</v>
      </c>
      <c r="AX124" s="217" t="s">
        <v>232</v>
      </c>
      <c r="AY124" s="217" t="s">
        <v>234</v>
      </c>
      <c r="AZ124" s="217" t="s">
        <v>236</v>
      </c>
      <c r="BA124" s="220"/>
    </row>
    <row r="125" spans="1:53" ht="25.5" customHeight="1" thickTop="1" x14ac:dyDescent="0.2">
      <c r="A125" s="230" t="str">
        <f>IF(B124&lt;&gt;"",IF(E125=TRUE,1,0)+IF(J125=TRUE,1,0)+IF(O125=TRUE,1,0)+IF(T125=TRUE,1,0)+IF(Y125=TRUE,1,0)+IF(AD125=TRUE,1,0)+IF(AI125=TRUE,1,0)+IF(AN125=TRUE,1,0)+IF(AS125=TRUE,1,0)+IF(AX125=TRUE,1,0),"")</f>
        <v/>
      </c>
      <c r="B125" s="271"/>
      <c r="C125" s="271"/>
      <c r="D125" s="221" t="b">
        <v>0</v>
      </c>
      <c r="E125" s="221" t="b">
        <v>0</v>
      </c>
      <c r="F125" s="221" t="b">
        <v>0</v>
      </c>
      <c r="G125" s="221" t="b">
        <v>0</v>
      </c>
      <c r="H125" s="220"/>
      <c r="I125" s="221" t="b">
        <v>0</v>
      </c>
      <c r="J125" s="221" t="b">
        <v>0</v>
      </c>
      <c r="K125" s="221" t="b">
        <v>0</v>
      </c>
      <c r="L125" s="221" t="b">
        <v>0</v>
      </c>
      <c r="M125" s="220"/>
      <c r="N125" s="221" t="b">
        <v>0</v>
      </c>
      <c r="O125" s="221" t="b">
        <v>0</v>
      </c>
      <c r="P125" s="221" t="b">
        <v>0</v>
      </c>
      <c r="Q125" s="221" t="b">
        <v>0</v>
      </c>
      <c r="R125" s="220"/>
      <c r="S125" s="221" t="b">
        <v>0</v>
      </c>
      <c r="T125" s="221" t="b">
        <v>0</v>
      </c>
      <c r="U125" s="221" t="b">
        <v>0</v>
      </c>
      <c r="V125" s="221" t="b">
        <v>0</v>
      </c>
      <c r="W125" s="220"/>
      <c r="X125" s="221" t="b">
        <v>0</v>
      </c>
      <c r="Y125" s="221" t="b">
        <v>0</v>
      </c>
      <c r="Z125" s="221" t="b">
        <v>0</v>
      </c>
      <c r="AA125" s="221" t="b">
        <v>0</v>
      </c>
      <c r="AB125" s="220"/>
      <c r="AC125" s="221" t="b">
        <v>0</v>
      </c>
      <c r="AD125" s="221" t="b">
        <v>0</v>
      </c>
      <c r="AE125" s="221" t="b">
        <v>0</v>
      </c>
      <c r="AF125" s="221" t="b">
        <v>0</v>
      </c>
      <c r="AG125" s="220"/>
      <c r="AH125" s="221" t="b">
        <v>0</v>
      </c>
      <c r="AI125" s="221" t="b">
        <v>0</v>
      </c>
      <c r="AJ125" s="221" t="b">
        <v>0</v>
      </c>
      <c r="AK125" s="221" t="b">
        <v>0</v>
      </c>
      <c r="AL125" s="220"/>
      <c r="AM125" s="221" t="b">
        <v>0</v>
      </c>
      <c r="AN125" s="221" t="b">
        <v>0</v>
      </c>
      <c r="AO125" s="221" t="b">
        <v>0</v>
      </c>
      <c r="AP125" s="221" t="b">
        <v>0</v>
      </c>
      <c r="AQ125" s="220"/>
      <c r="AR125" s="221" t="b">
        <v>0</v>
      </c>
      <c r="AS125" s="221" t="b">
        <v>0</v>
      </c>
      <c r="AT125" s="221" t="b">
        <v>0</v>
      </c>
      <c r="AU125" s="221" t="b">
        <v>0</v>
      </c>
      <c r="AV125" s="220"/>
      <c r="AW125" s="221" t="b">
        <v>0</v>
      </c>
      <c r="AX125" s="221" t="b">
        <v>0</v>
      </c>
      <c r="AY125" s="221" t="b">
        <v>0</v>
      </c>
      <c r="AZ125" s="221" t="b">
        <v>0</v>
      </c>
      <c r="BA125" s="220"/>
    </row>
    <row r="126" spans="1:53" ht="25.5" customHeight="1" thickBot="1" x14ac:dyDescent="0.25">
      <c r="A126" s="230" t="str">
        <f>IF(B126&lt;&gt;"",IF(D127=TRUE,1,0)+IF(I127=TRUE,1,0)+IF(N127=TRUE,1,0)+IF(S127=TRUE,1,0)+IF(X127=TRUE,1,0)+IF(AC127=TRUE,1,0)+IF(AH127=TRUE,1,0)+IF(AM127=TRUE,1,0)+IF(AR127=TRUE,1,0)+IF(AW127=TRUE,1,0),"")</f>
        <v/>
      </c>
      <c r="B126" s="271"/>
      <c r="C126" s="271"/>
      <c r="D126" s="217" t="s">
        <v>230</v>
      </c>
      <c r="E126" s="217" t="s">
        <v>232</v>
      </c>
      <c r="F126" s="217" t="s">
        <v>234</v>
      </c>
      <c r="G126" s="217" t="s">
        <v>236</v>
      </c>
      <c r="H126" s="220"/>
      <c r="I126" s="217" t="s">
        <v>230</v>
      </c>
      <c r="J126" s="217" t="s">
        <v>232</v>
      </c>
      <c r="K126" s="217" t="s">
        <v>234</v>
      </c>
      <c r="L126" s="217" t="s">
        <v>236</v>
      </c>
      <c r="M126" s="220"/>
      <c r="N126" s="217" t="s">
        <v>230</v>
      </c>
      <c r="O126" s="217" t="s">
        <v>232</v>
      </c>
      <c r="P126" s="217" t="s">
        <v>234</v>
      </c>
      <c r="Q126" s="217" t="s">
        <v>236</v>
      </c>
      <c r="R126" s="220"/>
      <c r="S126" s="217" t="s">
        <v>230</v>
      </c>
      <c r="T126" s="217" t="s">
        <v>232</v>
      </c>
      <c r="U126" s="217" t="s">
        <v>234</v>
      </c>
      <c r="V126" s="217" t="s">
        <v>236</v>
      </c>
      <c r="W126" s="220"/>
      <c r="X126" s="217" t="s">
        <v>230</v>
      </c>
      <c r="Y126" s="217" t="s">
        <v>232</v>
      </c>
      <c r="Z126" s="217" t="s">
        <v>234</v>
      </c>
      <c r="AA126" s="217" t="s">
        <v>236</v>
      </c>
      <c r="AB126" s="220"/>
      <c r="AC126" s="217" t="s">
        <v>230</v>
      </c>
      <c r="AD126" s="217" t="s">
        <v>232</v>
      </c>
      <c r="AE126" s="217" t="s">
        <v>234</v>
      </c>
      <c r="AF126" s="217" t="s">
        <v>236</v>
      </c>
      <c r="AG126" s="220"/>
      <c r="AH126" s="217" t="s">
        <v>230</v>
      </c>
      <c r="AI126" s="217" t="s">
        <v>232</v>
      </c>
      <c r="AJ126" s="217" t="s">
        <v>234</v>
      </c>
      <c r="AK126" s="217" t="s">
        <v>236</v>
      </c>
      <c r="AL126" s="220"/>
      <c r="AM126" s="217" t="s">
        <v>230</v>
      </c>
      <c r="AN126" s="217" t="s">
        <v>232</v>
      </c>
      <c r="AO126" s="217" t="s">
        <v>234</v>
      </c>
      <c r="AP126" s="217" t="s">
        <v>236</v>
      </c>
      <c r="AQ126" s="220"/>
      <c r="AR126" s="217" t="s">
        <v>230</v>
      </c>
      <c r="AS126" s="217" t="s">
        <v>232</v>
      </c>
      <c r="AT126" s="217" t="s">
        <v>234</v>
      </c>
      <c r="AU126" s="217" t="s">
        <v>236</v>
      </c>
      <c r="AV126" s="220"/>
      <c r="AW126" s="217" t="s">
        <v>230</v>
      </c>
      <c r="AX126" s="217" t="s">
        <v>232</v>
      </c>
      <c r="AY126" s="217" t="s">
        <v>234</v>
      </c>
      <c r="AZ126" s="217" t="s">
        <v>236</v>
      </c>
      <c r="BA126" s="220"/>
    </row>
    <row r="127" spans="1:53" ht="25.5" customHeight="1" thickTop="1" x14ac:dyDescent="0.2">
      <c r="A127" s="230" t="str">
        <f>IF(B126&lt;&gt;"",IF(E127=TRUE,1,0)+IF(J127=TRUE,1,0)+IF(O127=TRUE,1,0)+IF(T127=TRUE,1,0)+IF(Y127=TRUE,1,0)+IF(AD127=TRUE,1,0)+IF(AI127=TRUE,1,0)+IF(AN127=TRUE,1,0)+IF(AS127=TRUE,1,0)+IF(AX127=TRUE,1,0),"")</f>
        <v/>
      </c>
      <c r="B127" s="271"/>
      <c r="C127" s="271"/>
      <c r="D127" s="221" t="b">
        <v>0</v>
      </c>
      <c r="E127" s="221" t="b">
        <v>0</v>
      </c>
      <c r="F127" s="221" t="b">
        <v>0</v>
      </c>
      <c r="G127" s="221" t="b">
        <v>0</v>
      </c>
      <c r="H127" s="220"/>
      <c r="I127" s="221" t="b">
        <v>0</v>
      </c>
      <c r="J127" s="221" t="b">
        <v>0</v>
      </c>
      <c r="K127" s="221" t="b">
        <v>0</v>
      </c>
      <c r="L127" s="221" t="b">
        <v>0</v>
      </c>
      <c r="M127" s="220"/>
      <c r="N127" s="221" t="b">
        <v>0</v>
      </c>
      <c r="O127" s="221" t="b">
        <v>0</v>
      </c>
      <c r="P127" s="221" t="b">
        <v>0</v>
      </c>
      <c r="Q127" s="221" t="b">
        <v>0</v>
      </c>
      <c r="R127" s="220"/>
      <c r="S127" s="221" t="b">
        <v>0</v>
      </c>
      <c r="T127" s="221" t="b">
        <v>0</v>
      </c>
      <c r="U127" s="221" t="b">
        <v>0</v>
      </c>
      <c r="V127" s="221" t="b">
        <v>0</v>
      </c>
      <c r="W127" s="220"/>
      <c r="X127" s="221" t="b">
        <v>0</v>
      </c>
      <c r="Y127" s="221" t="b">
        <v>0</v>
      </c>
      <c r="Z127" s="221" t="b">
        <v>0</v>
      </c>
      <c r="AA127" s="221" t="b">
        <v>0</v>
      </c>
      <c r="AB127" s="220"/>
      <c r="AC127" s="221" t="b">
        <v>0</v>
      </c>
      <c r="AD127" s="221" t="b">
        <v>0</v>
      </c>
      <c r="AE127" s="221" t="b">
        <v>0</v>
      </c>
      <c r="AF127" s="221" t="b">
        <v>0</v>
      </c>
      <c r="AG127" s="220"/>
      <c r="AH127" s="221" t="b">
        <v>0</v>
      </c>
      <c r="AI127" s="221" t="b">
        <v>0</v>
      </c>
      <c r="AJ127" s="221" t="b">
        <v>0</v>
      </c>
      <c r="AK127" s="221" t="b">
        <v>0</v>
      </c>
      <c r="AL127" s="220"/>
      <c r="AM127" s="221" t="b">
        <v>0</v>
      </c>
      <c r="AN127" s="221" t="b">
        <v>0</v>
      </c>
      <c r="AO127" s="221" t="b">
        <v>0</v>
      </c>
      <c r="AP127" s="221" t="b">
        <v>0</v>
      </c>
      <c r="AQ127" s="220"/>
      <c r="AR127" s="221" t="b">
        <v>0</v>
      </c>
      <c r="AS127" s="221" t="b">
        <v>0</v>
      </c>
      <c r="AT127" s="221" t="b">
        <v>0</v>
      </c>
      <c r="AU127" s="221" t="b">
        <v>0</v>
      </c>
      <c r="AV127" s="220"/>
      <c r="AW127" s="221" t="b">
        <v>0</v>
      </c>
      <c r="AX127" s="221" t="b">
        <v>0</v>
      </c>
      <c r="AY127" s="221" t="b">
        <v>0</v>
      </c>
      <c r="AZ127" s="221" t="b">
        <v>0</v>
      </c>
      <c r="BA127" s="220"/>
    </row>
    <row r="128" spans="1:53" ht="25.5" customHeight="1" thickBot="1" x14ac:dyDescent="0.25">
      <c r="A128" s="230" t="str">
        <f>IF(B128&lt;&gt;"",IF(D129=TRUE,1,0)+IF(I129=TRUE,1,0)+IF(N129=TRUE,1,0)+IF(S129=TRUE,1,0)+IF(X129=TRUE,1,0)+IF(AC129=TRUE,1,0)+IF(AH129=TRUE,1,0)+IF(AM129=TRUE,1,0)+IF(AR129=TRUE,1,0)+IF(AW129=TRUE,1,0),"")</f>
        <v/>
      </c>
      <c r="B128" s="271"/>
      <c r="C128" s="271"/>
      <c r="D128" s="217" t="s">
        <v>230</v>
      </c>
      <c r="E128" s="217" t="s">
        <v>232</v>
      </c>
      <c r="F128" s="217" t="s">
        <v>234</v>
      </c>
      <c r="G128" s="217" t="s">
        <v>236</v>
      </c>
      <c r="H128" s="220"/>
      <c r="I128" s="217" t="s">
        <v>230</v>
      </c>
      <c r="J128" s="217" t="s">
        <v>232</v>
      </c>
      <c r="K128" s="217" t="s">
        <v>234</v>
      </c>
      <c r="L128" s="217" t="s">
        <v>236</v>
      </c>
      <c r="M128" s="220"/>
      <c r="N128" s="217" t="s">
        <v>230</v>
      </c>
      <c r="O128" s="217" t="s">
        <v>232</v>
      </c>
      <c r="P128" s="217" t="s">
        <v>234</v>
      </c>
      <c r="Q128" s="217" t="s">
        <v>236</v>
      </c>
      <c r="R128" s="220"/>
      <c r="S128" s="217" t="s">
        <v>230</v>
      </c>
      <c r="T128" s="217" t="s">
        <v>232</v>
      </c>
      <c r="U128" s="217" t="s">
        <v>234</v>
      </c>
      <c r="V128" s="217" t="s">
        <v>236</v>
      </c>
      <c r="W128" s="220"/>
      <c r="X128" s="217" t="s">
        <v>230</v>
      </c>
      <c r="Y128" s="217" t="s">
        <v>232</v>
      </c>
      <c r="Z128" s="217" t="s">
        <v>234</v>
      </c>
      <c r="AA128" s="217" t="s">
        <v>236</v>
      </c>
      <c r="AB128" s="220"/>
      <c r="AC128" s="217" t="s">
        <v>230</v>
      </c>
      <c r="AD128" s="217" t="s">
        <v>232</v>
      </c>
      <c r="AE128" s="217" t="s">
        <v>234</v>
      </c>
      <c r="AF128" s="217" t="s">
        <v>236</v>
      </c>
      <c r="AG128" s="220"/>
      <c r="AH128" s="217" t="s">
        <v>230</v>
      </c>
      <c r="AI128" s="217" t="s">
        <v>232</v>
      </c>
      <c r="AJ128" s="217" t="s">
        <v>234</v>
      </c>
      <c r="AK128" s="217" t="s">
        <v>236</v>
      </c>
      <c r="AL128" s="220"/>
      <c r="AM128" s="217" t="s">
        <v>230</v>
      </c>
      <c r="AN128" s="217" t="s">
        <v>232</v>
      </c>
      <c r="AO128" s="217" t="s">
        <v>234</v>
      </c>
      <c r="AP128" s="217" t="s">
        <v>236</v>
      </c>
      <c r="AQ128" s="220"/>
      <c r="AR128" s="217" t="s">
        <v>230</v>
      </c>
      <c r="AS128" s="217" t="s">
        <v>232</v>
      </c>
      <c r="AT128" s="217" t="s">
        <v>234</v>
      </c>
      <c r="AU128" s="217" t="s">
        <v>236</v>
      </c>
      <c r="AV128" s="220"/>
      <c r="AW128" s="217" t="s">
        <v>230</v>
      </c>
      <c r="AX128" s="217" t="s">
        <v>232</v>
      </c>
      <c r="AY128" s="217" t="s">
        <v>234</v>
      </c>
      <c r="AZ128" s="217" t="s">
        <v>236</v>
      </c>
      <c r="BA128" s="220"/>
    </row>
    <row r="129" spans="1:53" ht="25.5" customHeight="1" thickTop="1" x14ac:dyDescent="0.2">
      <c r="A129" s="230" t="str">
        <f>IF(B128&lt;&gt;"",IF(E129=TRUE,1,0)+IF(J129=TRUE,1,0)+IF(O129=TRUE,1,0)+IF(T129=TRUE,1,0)+IF(Y129=TRUE,1,0)+IF(AD129=TRUE,1,0)+IF(AI129=TRUE,1,0)+IF(AN129=TRUE,1,0)+IF(AS129=TRUE,1,0)+IF(AX129=TRUE,1,0),"")</f>
        <v/>
      </c>
      <c r="B129" s="271"/>
      <c r="C129" s="271"/>
      <c r="D129" s="221" t="b">
        <v>0</v>
      </c>
      <c r="E129" s="221" t="b">
        <v>0</v>
      </c>
      <c r="F129" s="221" t="b">
        <v>0</v>
      </c>
      <c r="G129" s="221" t="b">
        <v>0</v>
      </c>
      <c r="H129" s="220"/>
      <c r="I129" s="221" t="b">
        <v>0</v>
      </c>
      <c r="J129" s="221" t="b">
        <v>0</v>
      </c>
      <c r="K129" s="221" t="b">
        <v>0</v>
      </c>
      <c r="L129" s="221" t="b">
        <v>0</v>
      </c>
      <c r="M129" s="220"/>
      <c r="N129" s="221" t="b">
        <v>0</v>
      </c>
      <c r="O129" s="221" t="b">
        <v>0</v>
      </c>
      <c r="P129" s="221" t="b">
        <v>0</v>
      </c>
      <c r="Q129" s="221" t="b">
        <v>0</v>
      </c>
      <c r="R129" s="220"/>
      <c r="S129" s="221" t="b">
        <v>0</v>
      </c>
      <c r="T129" s="221" t="b">
        <v>0</v>
      </c>
      <c r="U129" s="221" t="b">
        <v>0</v>
      </c>
      <c r="V129" s="221" t="b">
        <v>0</v>
      </c>
      <c r="W129" s="220"/>
      <c r="X129" s="221" t="b">
        <v>0</v>
      </c>
      <c r="Y129" s="221" t="b">
        <v>0</v>
      </c>
      <c r="Z129" s="221" t="b">
        <v>0</v>
      </c>
      <c r="AA129" s="221" t="b">
        <v>0</v>
      </c>
      <c r="AB129" s="220"/>
      <c r="AC129" s="221" t="b">
        <v>0</v>
      </c>
      <c r="AD129" s="221" t="b">
        <v>0</v>
      </c>
      <c r="AE129" s="221" t="b">
        <v>0</v>
      </c>
      <c r="AF129" s="221" t="b">
        <v>0</v>
      </c>
      <c r="AG129" s="220"/>
      <c r="AH129" s="221" t="b">
        <v>0</v>
      </c>
      <c r="AI129" s="221" t="b">
        <v>0</v>
      </c>
      <c r="AJ129" s="221" t="b">
        <v>0</v>
      </c>
      <c r="AK129" s="221" t="b">
        <v>0</v>
      </c>
      <c r="AL129" s="220"/>
      <c r="AM129" s="221" t="b">
        <v>0</v>
      </c>
      <c r="AN129" s="221" t="b">
        <v>0</v>
      </c>
      <c r="AO129" s="221" t="b">
        <v>0</v>
      </c>
      <c r="AP129" s="221" t="b">
        <v>0</v>
      </c>
      <c r="AQ129" s="220"/>
      <c r="AR129" s="221" t="b">
        <v>0</v>
      </c>
      <c r="AS129" s="221" t="b">
        <v>0</v>
      </c>
      <c r="AT129" s="221" t="b">
        <v>0</v>
      </c>
      <c r="AU129" s="221" t="b">
        <v>0</v>
      </c>
      <c r="AV129" s="220"/>
      <c r="AW129" s="221" t="b">
        <v>0</v>
      </c>
      <c r="AX129" s="221" t="b">
        <v>0</v>
      </c>
      <c r="AY129" s="221" t="b">
        <v>0</v>
      </c>
      <c r="AZ129" s="221" t="b">
        <v>0</v>
      </c>
      <c r="BA129" s="220"/>
    </row>
    <row r="130" spans="1:53" ht="25.5" customHeight="1" thickBot="1" x14ac:dyDescent="0.25">
      <c r="A130" s="230" t="str">
        <f>IF(B130&lt;&gt;"",IF(D131=TRUE,1,0)+IF(I131=TRUE,1,0)+IF(N131=TRUE,1,0)+IF(S131=TRUE,1,0)+IF(X131=TRUE,1,0)+IF(AC131=TRUE,1,0)+IF(AH131=TRUE,1,0)+IF(AM131=TRUE,1,0)+IF(AR131=TRUE,1,0)+IF(AW131=TRUE,1,0),"")</f>
        <v/>
      </c>
      <c r="B130" s="271"/>
      <c r="C130" s="271"/>
      <c r="D130" s="217" t="s">
        <v>230</v>
      </c>
      <c r="E130" s="217" t="s">
        <v>232</v>
      </c>
      <c r="F130" s="217" t="s">
        <v>234</v>
      </c>
      <c r="G130" s="217" t="s">
        <v>236</v>
      </c>
      <c r="H130" s="220"/>
      <c r="I130" s="217" t="s">
        <v>230</v>
      </c>
      <c r="J130" s="217" t="s">
        <v>232</v>
      </c>
      <c r="K130" s="217" t="s">
        <v>234</v>
      </c>
      <c r="L130" s="217" t="s">
        <v>236</v>
      </c>
      <c r="M130" s="220"/>
      <c r="N130" s="217" t="s">
        <v>230</v>
      </c>
      <c r="O130" s="217" t="s">
        <v>232</v>
      </c>
      <c r="P130" s="217" t="s">
        <v>234</v>
      </c>
      <c r="Q130" s="217" t="s">
        <v>236</v>
      </c>
      <c r="R130" s="220"/>
      <c r="S130" s="217" t="s">
        <v>230</v>
      </c>
      <c r="T130" s="217" t="s">
        <v>232</v>
      </c>
      <c r="U130" s="217" t="s">
        <v>234</v>
      </c>
      <c r="V130" s="217" t="s">
        <v>236</v>
      </c>
      <c r="W130" s="220"/>
      <c r="X130" s="217" t="s">
        <v>230</v>
      </c>
      <c r="Y130" s="217" t="s">
        <v>232</v>
      </c>
      <c r="Z130" s="217" t="s">
        <v>234</v>
      </c>
      <c r="AA130" s="217" t="s">
        <v>236</v>
      </c>
      <c r="AB130" s="220"/>
      <c r="AC130" s="217" t="s">
        <v>230</v>
      </c>
      <c r="AD130" s="217" t="s">
        <v>232</v>
      </c>
      <c r="AE130" s="217" t="s">
        <v>234</v>
      </c>
      <c r="AF130" s="217" t="s">
        <v>236</v>
      </c>
      <c r="AG130" s="220"/>
      <c r="AH130" s="217" t="s">
        <v>230</v>
      </c>
      <c r="AI130" s="217" t="s">
        <v>232</v>
      </c>
      <c r="AJ130" s="217" t="s">
        <v>234</v>
      </c>
      <c r="AK130" s="217" t="s">
        <v>236</v>
      </c>
      <c r="AL130" s="220"/>
      <c r="AM130" s="217" t="s">
        <v>230</v>
      </c>
      <c r="AN130" s="217" t="s">
        <v>232</v>
      </c>
      <c r="AO130" s="217" t="s">
        <v>234</v>
      </c>
      <c r="AP130" s="217" t="s">
        <v>236</v>
      </c>
      <c r="AQ130" s="220"/>
      <c r="AR130" s="217" t="s">
        <v>230</v>
      </c>
      <c r="AS130" s="217" t="s">
        <v>232</v>
      </c>
      <c r="AT130" s="217" t="s">
        <v>234</v>
      </c>
      <c r="AU130" s="217" t="s">
        <v>236</v>
      </c>
      <c r="AV130" s="220"/>
      <c r="AW130" s="217" t="s">
        <v>230</v>
      </c>
      <c r="AX130" s="217" t="s">
        <v>232</v>
      </c>
      <c r="AY130" s="217" t="s">
        <v>234</v>
      </c>
      <c r="AZ130" s="217" t="s">
        <v>236</v>
      </c>
      <c r="BA130" s="220"/>
    </row>
    <row r="131" spans="1:53" ht="25.5" customHeight="1" thickTop="1" x14ac:dyDescent="0.2">
      <c r="A131" s="230" t="str">
        <f>IF(B130&lt;&gt;"",IF(E131=TRUE,1,0)+IF(J131=TRUE,1,0)+IF(O131=TRUE,1,0)+IF(T131=TRUE,1,0)+IF(Y131=TRUE,1,0)+IF(AD131=TRUE,1,0)+IF(AI131=TRUE,1,0)+IF(AN131=TRUE,1,0)+IF(AS131=TRUE,1,0)+IF(AX131=TRUE,1,0),"")</f>
        <v/>
      </c>
      <c r="B131" s="271"/>
      <c r="C131" s="271"/>
      <c r="D131" s="221" t="b">
        <v>0</v>
      </c>
      <c r="E131" s="221" t="b">
        <v>0</v>
      </c>
      <c r="F131" s="221" t="b">
        <v>0</v>
      </c>
      <c r="G131" s="221" t="b">
        <v>0</v>
      </c>
      <c r="H131" s="220"/>
      <c r="I131" s="221" t="b">
        <v>0</v>
      </c>
      <c r="J131" s="221" t="b">
        <v>0</v>
      </c>
      <c r="K131" s="221" t="b">
        <v>0</v>
      </c>
      <c r="L131" s="221" t="b">
        <v>0</v>
      </c>
      <c r="M131" s="220"/>
      <c r="N131" s="221" t="b">
        <v>0</v>
      </c>
      <c r="O131" s="221" t="b">
        <v>0</v>
      </c>
      <c r="P131" s="221" t="b">
        <v>0</v>
      </c>
      <c r="Q131" s="221" t="b">
        <v>0</v>
      </c>
      <c r="R131" s="220"/>
      <c r="S131" s="221" t="b">
        <v>0</v>
      </c>
      <c r="T131" s="221" t="b">
        <v>0</v>
      </c>
      <c r="U131" s="221" t="b">
        <v>0</v>
      </c>
      <c r="V131" s="221" t="b">
        <v>0</v>
      </c>
      <c r="W131" s="220"/>
      <c r="X131" s="221" t="b">
        <v>0</v>
      </c>
      <c r="Y131" s="221" t="b">
        <v>0</v>
      </c>
      <c r="Z131" s="221" t="b">
        <v>0</v>
      </c>
      <c r="AA131" s="221" t="b">
        <v>0</v>
      </c>
      <c r="AB131" s="220"/>
      <c r="AC131" s="221" t="b">
        <v>0</v>
      </c>
      <c r="AD131" s="221" t="b">
        <v>0</v>
      </c>
      <c r="AE131" s="221" t="b">
        <v>0</v>
      </c>
      <c r="AF131" s="221" t="b">
        <v>0</v>
      </c>
      <c r="AG131" s="220"/>
      <c r="AH131" s="221" t="b">
        <v>0</v>
      </c>
      <c r="AI131" s="221" t="b">
        <v>0</v>
      </c>
      <c r="AJ131" s="221" t="b">
        <v>0</v>
      </c>
      <c r="AK131" s="221" t="b">
        <v>0</v>
      </c>
      <c r="AL131" s="220"/>
      <c r="AM131" s="221" t="b">
        <v>0</v>
      </c>
      <c r="AN131" s="221" t="b">
        <v>0</v>
      </c>
      <c r="AO131" s="221" t="b">
        <v>0</v>
      </c>
      <c r="AP131" s="221" t="b">
        <v>0</v>
      </c>
      <c r="AQ131" s="220"/>
      <c r="AR131" s="221" t="b">
        <v>0</v>
      </c>
      <c r="AS131" s="221" t="b">
        <v>0</v>
      </c>
      <c r="AT131" s="221" t="b">
        <v>0</v>
      </c>
      <c r="AU131" s="221" t="b">
        <v>0</v>
      </c>
      <c r="AV131" s="220"/>
      <c r="AW131" s="221" t="b">
        <v>0</v>
      </c>
      <c r="AX131" s="221" t="b">
        <v>0</v>
      </c>
      <c r="AY131" s="221" t="b">
        <v>0</v>
      </c>
      <c r="AZ131" s="221" t="b">
        <v>0</v>
      </c>
      <c r="BA131" s="220"/>
    </row>
    <row r="132" spans="1:53" ht="25.5" customHeight="1" thickBot="1" x14ac:dyDescent="0.25">
      <c r="A132" s="230" t="str">
        <f>IF(B132&lt;&gt;"",IF(D133=TRUE,1,0)+IF(I133=TRUE,1,0)+IF(N133=TRUE,1,0)+IF(S133=TRUE,1,0)+IF(X133=TRUE,1,0)+IF(AC133=TRUE,1,0)+IF(AH133=TRUE,1,0)+IF(AM133=TRUE,1,0)+IF(AR133=TRUE,1,0)+IF(AW133=TRUE,1,0),"")</f>
        <v/>
      </c>
      <c r="B132" s="271"/>
      <c r="C132" s="271"/>
      <c r="D132" s="217" t="s">
        <v>230</v>
      </c>
      <c r="E132" s="217" t="s">
        <v>232</v>
      </c>
      <c r="F132" s="217" t="s">
        <v>234</v>
      </c>
      <c r="G132" s="217" t="s">
        <v>236</v>
      </c>
      <c r="H132" s="220"/>
      <c r="I132" s="217" t="s">
        <v>230</v>
      </c>
      <c r="J132" s="217" t="s">
        <v>232</v>
      </c>
      <c r="K132" s="217" t="s">
        <v>234</v>
      </c>
      <c r="L132" s="217" t="s">
        <v>236</v>
      </c>
      <c r="M132" s="220"/>
      <c r="N132" s="217" t="s">
        <v>230</v>
      </c>
      <c r="O132" s="217" t="s">
        <v>232</v>
      </c>
      <c r="P132" s="217" t="s">
        <v>234</v>
      </c>
      <c r="Q132" s="217" t="s">
        <v>236</v>
      </c>
      <c r="R132" s="220"/>
      <c r="S132" s="217" t="s">
        <v>230</v>
      </c>
      <c r="T132" s="217" t="s">
        <v>232</v>
      </c>
      <c r="U132" s="217" t="s">
        <v>234</v>
      </c>
      <c r="V132" s="217" t="s">
        <v>236</v>
      </c>
      <c r="W132" s="220"/>
      <c r="X132" s="217" t="s">
        <v>230</v>
      </c>
      <c r="Y132" s="217" t="s">
        <v>232</v>
      </c>
      <c r="Z132" s="217" t="s">
        <v>234</v>
      </c>
      <c r="AA132" s="217" t="s">
        <v>236</v>
      </c>
      <c r="AB132" s="220"/>
      <c r="AC132" s="217" t="s">
        <v>230</v>
      </c>
      <c r="AD132" s="217" t="s">
        <v>232</v>
      </c>
      <c r="AE132" s="217" t="s">
        <v>234</v>
      </c>
      <c r="AF132" s="217" t="s">
        <v>236</v>
      </c>
      <c r="AG132" s="220"/>
      <c r="AH132" s="217" t="s">
        <v>230</v>
      </c>
      <c r="AI132" s="217" t="s">
        <v>232</v>
      </c>
      <c r="AJ132" s="217" t="s">
        <v>234</v>
      </c>
      <c r="AK132" s="217" t="s">
        <v>236</v>
      </c>
      <c r="AL132" s="220"/>
      <c r="AM132" s="217" t="s">
        <v>230</v>
      </c>
      <c r="AN132" s="217" t="s">
        <v>232</v>
      </c>
      <c r="AO132" s="217" t="s">
        <v>234</v>
      </c>
      <c r="AP132" s="217" t="s">
        <v>236</v>
      </c>
      <c r="AQ132" s="220"/>
      <c r="AR132" s="217" t="s">
        <v>230</v>
      </c>
      <c r="AS132" s="217" t="s">
        <v>232</v>
      </c>
      <c r="AT132" s="217" t="s">
        <v>234</v>
      </c>
      <c r="AU132" s="217" t="s">
        <v>236</v>
      </c>
      <c r="AV132" s="220"/>
      <c r="AW132" s="217" t="s">
        <v>230</v>
      </c>
      <c r="AX132" s="217" t="s">
        <v>232</v>
      </c>
      <c r="AY132" s="217" t="s">
        <v>234</v>
      </c>
      <c r="AZ132" s="217" t="s">
        <v>236</v>
      </c>
      <c r="BA132" s="220"/>
    </row>
    <row r="133" spans="1:53" ht="25.5" customHeight="1" thickTop="1" x14ac:dyDescent="0.2">
      <c r="A133" s="230" t="str">
        <f>IF(B132&lt;&gt;"",IF(E133=TRUE,1,0)+IF(J133=TRUE,1,0)+IF(O133=TRUE,1,0)+IF(T133=TRUE,1,0)+IF(Y133=TRUE,1,0)+IF(AD133=TRUE,1,0)+IF(AI133=TRUE,1,0)+IF(AN133=TRUE,1,0)+IF(AS133=TRUE,1,0)+IF(AX133=TRUE,1,0),"")</f>
        <v/>
      </c>
      <c r="B133" s="271"/>
      <c r="C133" s="271"/>
      <c r="D133" s="221" t="b">
        <v>0</v>
      </c>
      <c r="E133" s="221" t="b">
        <v>0</v>
      </c>
      <c r="F133" s="221" t="b">
        <v>0</v>
      </c>
      <c r="G133" s="221" t="b">
        <v>0</v>
      </c>
      <c r="H133" s="220"/>
      <c r="I133" s="221" t="b">
        <v>0</v>
      </c>
      <c r="J133" s="221" t="b">
        <v>0</v>
      </c>
      <c r="K133" s="221" t="b">
        <v>0</v>
      </c>
      <c r="L133" s="221" t="b">
        <v>0</v>
      </c>
      <c r="M133" s="220"/>
      <c r="N133" s="221" t="b">
        <v>0</v>
      </c>
      <c r="O133" s="221" t="b">
        <v>0</v>
      </c>
      <c r="P133" s="221" t="b">
        <v>0</v>
      </c>
      <c r="Q133" s="221" t="b">
        <v>0</v>
      </c>
      <c r="R133" s="220"/>
      <c r="S133" s="221" t="b">
        <v>0</v>
      </c>
      <c r="T133" s="221" t="b">
        <v>0</v>
      </c>
      <c r="U133" s="221" t="b">
        <v>0</v>
      </c>
      <c r="V133" s="221" t="b">
        <v>0</v>
      </c>
      <c r="W133" s="220"/>
      <c r="X133" s="221" t="b">
        <v>0</v>
      </c>
      <c r="Y133" s="221" t="b">
        <v>0</v>
      </c>
      <c r="Z133" s="221" t="b">
        <v>0</v>
      </c>
      <c r="AA133" s="221" t="b">
        <v>0</v>
      </c>
      <c r="AB133" s="220"/>
      <c r="AC133" s="221" t="b">
        <v>0</v>
      </c>
      <c r="AD133" s="221" t="b">
        <v>0</v>
      </c>
      <c r="AE133" s="221" t="b">
        <v>0</v>
      </c>
      <c r="AF133" s="221" t="b">
        <v>0</v>
      </c>
      <c r="AG133" s="220"/>
      <c r="AH133" s="221" t="b">
        <v>0</v>
      </c>
      <c r="AI133" s="221" t="b">
        <v>0</v>
      </c>
      <c r="AJ133" s="221" t="b">
        <v>0</v>
      </c>
      <c r="AK133" s="221" t="b">
        <v>0</v>
      </c>
      <c r="AL133" s="220"/>
      <c r="AM133" s="221" t="b">
        <v>0</v>
      </c>
      <c r="AN133" s="221" t="b">
        <v>0</v>
      </c>
      <c r="AO133" s="221" t="b">
        <v>0</v>
      </c>
      <c r="AP133" s="221" t="b">
        <v>0</v>
      </c>
      <c r="AQ133" s="220"/>
      <c r="AR133" s="221" t="b">
        <v>0</v>
      </c>
      <c r="AS133" s="221" t="b">
        <v>0</v>
      </c>
      <c r="AT133" s="221" t="b">
        <v>0</v>
      </c>
      <c r="AU133" s="221" t="b">
        <v>0</v>
      </c>
      <c r="AV133" s="220"/>
      <c r="AW133" s="221" t="b">
        <v>0</v>
      </c>
      <c r="AX133" s="221" t="b">
        <v>0</v>
      </c>
      <c r="AY133" s="221" t="b">
        <v>0</v>
      </c>
      <c r="AZ133" s="221" t="b">
        <v>0</v>
      </c>
      <c r="BA133" s="220"/>
    </row>
    <row r="134" spans="1:53" ht="25.5" customHeight="1" thickBot="1" x14ac:dyDescent="0.25">
      <c r="A134" s="230" t="str">
        <f>IF(B134&lt;&gt;"",IF(D135=TRUE,1,0)+IF(I135=TRUE,1,0)+IF(N135=TRUE,1,0)+IF(S135=TRUE,1,0)+IF(X135=TRUE,1,0)+IF(AC135=TRUE,1,0)+IF(AH135=TRUE,1,0)+IF(AM135=TRUE,1,0)+IF(AR135=TRUE,1,0)+IF(AW135=TRUE,1,0),"")</f>
        <v/>
      </c>
      <c r="B134" s="271"/>
      <c r="C134" s="271"/>
      <c r="D134" s="217" t="s">
        <v>230</v>
      </c>
      <c r="E134" s="217" t="s">
        <v>232</v>
      </c>
      <c r="F134" s="217" t="s">
        <v>234</v>
      </c>
      <c r="G134" s="217" t="s">
        <v>236</v>
      </c>
      <c r="H134" s="220"/>
      <c r="I134" s="217" t="s">
        <v>230</v>
      </c>
      <c r="J134" s="217" t="s">
        <v>232</v>
      </c>
      <c r="K134" s="217" t="s">
        <v>234</v>
      </c>
      <c r="L134" s="217" t="s">
        <v>236</v>
      </c>
      <c r="M134" s="220"/>
      <c r="N134" s="217" t="s">
        <v>230</v>
      </c>
      <c r="O134" s="217" t="s">
        <v>232</v>
      </c>
      <c r="P134" s="217" t="s">
        <v>234</v>
      </c>
      <c r="Q134" s="217" t="s">
        <v>236</v>
      </c>
      <c r="R134" s="220"/>
      <c r="S134" s="217" t="s">
        <v>230</v>
      </c>
      <c r="T134" s="217" t="s">
        <v>232</v>
      </c>
      <c r="U134" s="217" t="s">
        <v>234</v>
      </c>
      <c r="V134" s="217" t="s">
        <v>236</v>
      </c>
      <c r="W134" s="220"/>
      <c r="X134" s="217" t="s">
        <v>230</v>
      </c>
      <c r="Y134" s="217" t="s">
        <v>232</v>
      </c>
      <c r="Z134" s="217" t="s">
        <v>234</v>
      </c>
      <c r="AA134" s="217" t="s">
        <v>236</v>
      </c>
      <c r="AB134" s="220"/>
      <c r="AC134" s="217" t="s">
        <v>230</v>
      </c>
      <c r="AD134" s="217" t="s">
        <v>232</v>
      </c>
      <c r="AE134" s="217" t="s">
        <v>234</v>
      </c>
      <c r="AF134" s="217" t="s">
        <v>236</v>
      </c>
      <c r="AG134" s="220"/>
      <c r="AH134" s="217" t="s">
        <v>230</v>
      </c>
      <c r="AI134" s="217" t="s">
        <v>232</v>
      </c>
      <c r="AJ134" s="217" t="s">
        <v>234</v>
      </c>
      <c r="AK134" s="217" t="s">
        <v>236</v>
      </c>
      <c r="AL134" s="220"/>
      <c r="AM134" s="217" t="s">
        <v>230</v>
      </c>
      <c r="AN134" s="217" t="s">
        <v>232</v>
      </c>
      <c r="AO134" s="217" t="s">
        <v>234</v>
      </c>
      <c r="AP134" s="217" t="s">
        <v>236</v>
      </c>
      <c r="AQ134" s="220"/>
      <c r="AR134" s="217" t="s">
        <v>230</v>
      </c>
      <c r="AS134" s="217" t="s">
        <v>232</v>
      </c>
      <c r="AT134" s="217" t="s">
        <v>234</v>
      </c>
      <c r="AU134" s="217" t="s">
        <v>236</v>
      </c>
      <c r="AV134" s="220"/>
      <c r="AW134" s="217" t="s">
        <v>230</v>
      </c>
      <c r="AX134" s="217" t="s">
        <v>232</v>
      </c>
      <c r="AY134" s="217" t="s">
        <v>234</v>
      </c>
      <c r="AZ134" s="217" t="s">
        <v>236</v>
      </c>
      <c r="BA134" s="220"/>
    </row>
    <row r="135" spans="1:53" ht="25.5" customHeight="1" thickTop="1" x14ac:dyDescent="0.2">
      <c r="A135" s="230" t="str">
        <f>IF(B134&lt;&gt;"",IF(E135=TRUE,1,0)+IF(J135=TRUE,1,0)+IF(O135=TRUE,1,0)+IF(T135=TRUE,1,0)+IF(Y135=TRUE,1,0)+IF(AD135=TRUE,1,0)+IF(AI135=TRUE,1,0)+IF(AN135=TRUE,1,0)+IF(AS135=TRUE,1,0)+IF(AX135=TRUE,1,0),"")</f>
        <v/>
      </c>
      <c r="B135" s="271"/>
      <c r="C135" s="271"/>
      <c r="D135" s="221" t="b">
        <v>0</v>
      </c>
      <c r="E135" s="221" t="b">
        <v>0</v>
      </c>
      <c r="F135" s="221" t="b">
        <v>0</v>
      </c>
      <c r="G135" s="221" t="b">
        <v>0</v>
      </c>
      <c r="H135" s="220"/>
      <c r="I135" s="221" t="b">
        <v>0</v>
      </c>
      <c r="J135" s="221" t="b">
        <v>0</v>
      </c>
      <c r="K135" s="221" t="b">
        <v>0</v>
      </c>
      <c r="L135" s="221" t="b">
        <v>0</v>
      </c>
      <c r="M135" s="220"/>
      <c r="N135" s="221" t="b">
        <v>0</v>
      </c>
      <c r="O135" s="221" t="b">
        <v>0</v>
      </c>
      <c r="P135" s="221" t="b">
        <v>0</v>
      </c>
      <c r="Q135" s="221" t="b">
        <v>0</v>
      </c>
      <c r="R135" s="220"/>
      <c r="S135" s="221" t="b">
        <v>0</v>
      </c>
      <c r="T135" s="221" t="b">
        <v>0</v>
      </c>
      <c r="U135" s="221" t="b">
        <v>0</v>
      </c>
      <c r="V135" s="221" t="b">
        <v>0</v>
      </c>
      <c r="W135" s="220"/>
      <c r="X135" s="221" t="b">
        <v>0</v>
      </c>
      <c r="Y135" s="221" t="b">
        <v>0</v>
      </c>
      <c r="Z135" s="221" t="b">
        <v>0</v>
      </c>
      <c r="AA135" s="221" t="b">
        <v>0</v>
      </c>
      <c r="AB135" s="220"/>
      <c r="AC135" s="221" t="b">
        <v>0</v>
      </c>
      <c r="AD135" s="221" t="b">
        <v>0</v>
      </c>
      <c r="AE135" s="221" t="b">
        <v>0</v>
      </c>
      <c r="AF135" s="221" t="b">
        <v>0</v>
      </c>
      <c r="AG135" s="220"/>
      <c r="AH135" s="221" t="b">
        <v>0</v>
      </c>
      <c r="AI135" s="221" t="b">
        <v>0</v>
      </c>
      <c r="AJ135" s="221" t="b">
        <v>0</v>
      </c>
      <c r="AK135" s="221" t="b">
        <v>0</v>
      </c>
      <c r="AL135" s="220"/>
      <c r="AM135" s="221" t="b">
        <v>0</v>
      </c>
      <c r="AN135" s="221" t="b">
        <v>0</v>
      </c>
      <c r="AO135" s="221" t="b">
        <v>0</v>
      </c>
      <c r="AP135" s="221" t="b">
        <v>0</v>
      </c>
      <c r="AQ135" s="220"/>
      <c r="AR135" s="221" t="b">
        <v>0</v>
      </c>
      <c r="AS135" s="221" t="b">
        <v>0</v>
      </c>
      <c r="AT135" s="221" t="b">
        <v>0</v>
      </c>
      <c r="AU135" s="221" t="b">
        <v>0</v>
      </c>
      <c r="AV135" s="220"/>
      <c r="AW135" s="221" t="b">
        <v>0</v>
      </c>
      <c r="AX135" s="221" t="b">
        <v>0</v>
      </c>
      <c r="AY135" s="221" t="b">
        <v>0</v>
      </c>
      <c r="AZ135" s="221" t="b">
        <v>0</v>
      </c>
      <c r="BA135" s="220"/>
    </row>
    <row r="136" spans="1:53" ht="25.5" customHeight="1" thickBot="1" x14ac:dyDescent="0.25">
      <c r="A136" s="230" t="str">
        <f>IF(B136&lt;&gt;"",IF(D137=TRUE,1,0)+IF(I137=TRUE,1,0)+IF(N137=TRUE,1,0)+IF(S137=TRUE,1,0)+IF(X137=TRUE,1,0)+IF(AC137=TRUE,1,0)+IF(AH137=TRUE,1,0)+IF(AM137=TRUE,1,0)+IF(AR137=TRUE,1,0)+IF(AW137=TRUE,1,0),"")</f>
        <v/>
      </c>
      <c r="B136" s="271"/>
      <c r="C136" s="271"/>
      <c r="D136" s="217" t="s">
        <v>230</v>
      </c>
      <c r="E136" s="217" t="s">
        <v>232</v>
      </c>
      <c r="F136" s="217" t="s">
        <v>234</v>
      </c>
      <c r="G136" s="217" t="s">
        <v>236</v>
      </c>
      <c r="H136" s="220"/>
      <c r="I136" s="217" t="s">
        <v>230</v>
      </c>
      <c r="J136" s="217" t="s">
        <v>232</v>
      </c>
      <c r="K136" s="217" t="s">
        <v>234</v>
      </c>
      <c r="L136" s="217" t="s">
        <v>236</v>
      </c>
      <c r="M136" s="220"/>
      <c r="N136" s="217" t="s">
        <v>230</v>
      </c>
      <c r="O136" s="217" t="s">
        <v>232</v>
      </c>
      <c r="P136" s="217" t="s">
        <v>234</v>
      </c>
      <c r="Q136" s="217" t="s">
        <v>236</v>
      </c>
      <c r="R136" s="220"/>
      <c r="S136" s="217" t="s">
        <v>230</v>
      </c>
      <c r="T136" s="217" t="s">
        <v>232</v>
      </c>
      <c r="U136" s="217" t="s">
        <v>234</v>
      </c>
      <c r="V136" s="217" t="s">
        <v>236</v>
      </c>
      <c r="W136" s="220"/>
      <c r="X136" s="217" t="s">
        <v>230</v>
      </c>
      <c r="Y136" s="217" t="s">
        <v>232</v>
      </c>
      <c r="Z136" s="217" t="s">
        <v>234</v>
      </c>
      <c r="AA136" s="217" t="s">
        <v>236</v>
      </c>
      <c r="AB136" s="220"/>
      <c r="AC136" s="217" t="s">
        <v>230</v>
      </c>
      <c r="AD136" s="217" t="s">
        <v>232</v>
      </c>
      <c r="AE136" s="217" t="s">
        <v>234</v>
      </c>
      <c r="AF136" s="217" t="s">
        <v>236</v>
      </c>
      <c r="AG136" s="220"/>
      <c r="AH136" s="217" t="s">
        <v>230</v>
      </c>
      <c r="AI136" s="217" t="s">
        <v>232</v>
      </c>
      <c r="AJ136" s="217" t="s">
        <v>234</v>
      </c>
      <c r="AK136" s="217" t="s">
        <v>236</v>
      </c>
      <c r="AL136" s="220"/>
      <c r="AM136" s="217" t="s">
        <v>230</v>
      </c>
      <c r="AN136" s="217" t="s">
        <v>232</v>
      </c>
      <c r="AO136" s="217" t="s">
        <v>234</v>
      </c>
      <c r="AP136" s="217" t="s">
        <v>236</v>
      </c>
      <c r="AQ136" s="220"/>
      <c r="AR136" s="217" t="s">
        <v>230</v>
      </c>
      <c r="AS136" s="217" t="s">
        <v>232</v>
      </c>
      <c r="AT136" s="217" t="s">
        <v>234</v>
      </c>
      <c r="AU136" s="217" t="s">
        <v>236</v>
      </c>
      <c r="AV136" s="220"/>
      <c r="AW136" s="217" t="s">
        <v>230</v>
      </c>
      <c r="AX136" s="217" t="s">
        <v>232</v>
      </c>
      <c r="AY136" s="217" t="s">
        <v>234</v>
      </c>
      <c r="AZ136" s="217" t="s">
        <v>236</v>
      </c>
      <c r="BA136" s="220"/>
    </row>
    <row r="137" spans="1:53" ht="25.5" customHeight="1" thickTop="1" x14ac:dyDescent="0.2">
      <c r="A137" s="230" t="str">
        <f>IF(B136&lt;&gt;"",IF(E137=TRUE,1,0)+IF(J137=TRUE,1,0)+IF(O137=TRUE,1,0)+IF(T137=TRUE,1,0)+IF(Y137=TRUE,1,0)+IF(AD137=TRUE,1,0)+IF(AI137=TRUE,1,0)+IF(AN137=TRUE,1,0)+IF(AS137=TRUE,1,0)+IF(AX137=TRUE,1,0),"")</f>
        <v/>
      </c>
      <c r="B137" s="271"/>
      <c r="C137" s="271"/>
      <c r="D137" s="221" t="b">
        <v>0</v>
      </c>
      <c r="E137" s="221" t="b">
        <v>0</v>
      </c>
      <c r="F137" s="221" t="b">
        <v>0</v>
      </c>
      <c r="G137" s="221" t="b">
        <v>0</v>
      </c>
      <c r="H137" s="220"/>
      <c r="I137" s="221" t="b">
        <v>0</v>
      </c>
      <c r="J137" s="221" t="b">
        <v>0</v>
      </c>
      <c r="K137" s="221" t="b">
        <v>0</v>
      </c>
      <c r="L137" s="221" t="b">
        <v>0</v>
      </c>
      <c r="M137" s="220"/>
      <c r="N137" s="221" t="b">
        <v>0</v>
      </c>
      <c r="O137" s="221" t="b">
        <v>0</v>
      </c>
      <c r="P137" s="221" t="b">
        <v>0</v>
      </c>
      <c r="Q137" s="221" t="b">
        <v>0</v>
      </c>
      <c r="R137" s="220"/>
      <c r="S137" s="221" t="b">
        <v>0</v>
      </c>
      <c r="T137" s="221" t="b">
        <v>0</v>
      </c>
      <c r="U137" s="221" t="b">
        <v>0</v>
      </c>
      <c r="V137" s="221" t="b">
        <v>0</v>
      </c>
      <c r="W137" s="220"/>
      <c r="X137" s="221" t="b">
        <v>0</v>
      </c>
      <c r="Y137" s="221" t="b">
        <v>0</v>
      </c>
      <c r="Z137" s="221" t="b">
        <v>0</v>
      </c>
      <c r="AA137" s="221" t="b">
        <v>0</v>
      </c>
      <c r="AB137" s="220"/>
      <c r="AC137" s="221" t="b">
        <v>0</v>
      </c>
      <c r="AD137" s="221" t="b">
        <v>0</v>
      </c>
      <c r="AE137" s="221" t="b">
        <v>0</v>
      </c>
      <c r="AF137" s="221" t="b">
        <v>0</v>
      </c>
      <c r="AG137" s="220"/>
      <c r="AH137" s="221" t="b">
        <v>0</v>
      </c>
      <c r="AI137" s="221" t="b">
        <v>0</v>
      </c>
      <c r="AJ137" s="221" t="b">
        <v>0</v>
      </c>
      <c r="AK137" s="221" t="b">
        <v>0</v>
      </c>
      <c r="AL137" s="220"/>
      <c r="AM137" s="221" t="b">
        <v>0</v>
      </c>
      <c r="AN137" s="221" t="b">
        <v>0</v>
      </c>
      <c r="AO137" s="221" t="b">
        <v>0</v>
      </c>
      <c r="AP137" s="221" t="b">
        <v>0</v>
      </c>
      <c r="AQ137" s="220"/>
      <c r="AR137" s="221" t="b">
        <v>0</v>
      </c>
      <c r="AS137" s="221" t="b">
        <v>0</v>
      </c>
      <c r="AT137" s="221" t="b">
        <v>0</v>
      </c>
      <c r="AU137" s="221" t="b">
        <v>0</v>
      </c>
      <c r="AV137" s="220"/>
      <c r="AW137" s="221" t="b">
        <v>0</v>
      </c>
      <c r="AX137" s="221" t="b">
        <v>0</v>
      </c>
      <c r="AY137" s="221" t="b">
        <v>0</v>
      </c>
      <c r="AZ137" s="221" t="b">
        <v>0</v>
      </c>
      <c r="BA137" s="220"/>
    </row>
    <row r="138" spans="1:53" ht="25.5" customHeight="1" thickBot="1" x14ac:dyDescent="0.25">
      <c r="A138" s="230" t="str">
        <f>IF(B138&lt;&gt;"",IF(D139=TRUE,1,0)+IF(I139=TRUE,1,0)+IF(N139=TRUE,1,0)+IF(S139=TRUE,1,0)+IF(X139=TRUE,1,0)+IF(AC139=TRUE,1,0)+IF(AH139=TRUE,1,0)+IF(AM139=TRUE,1,0)+IF(AR139=TRUE,1,0)+IF(AW139=TRUE,1,0),"")</f>
        <v/>
      </c>
      <c r="B138" s="271"/>
      <c r="C138" s="271"/>
      <c r="D138" s="217" t="s">
        <v>230</v>
      </c>
      <c r="E138" s="217" t="s">
        <v>232</v>
      </c>
      <c r="F138" s="217" t="s">
        <v>234</v>
      </c>
      <c r="G138" s="217" t="s">
        <v>236</v>
      </c>
      <c r="H138" s="220"/>
      <c r="I138" s="217" t="s">
        <v>230</v>
      </c>
      <c r="J138" s="217" t="s">
        <v>232</v>
      </c>
      <c r="K138" s="217" t="s">
        <v>234</v>
      </c>
      <c r="L138" s="217" t="s">
        <v>236</v>
      </c>
      <c r="M138" s="220"/>
      <c r="N138" s="217" t="s">
        <v>230</v>
      </c>
      <c r="O138" s="217" t="s">
        <v>232</v>
      </c>
      <c r="P138" s="217" t="s">
        <v>234</v>
      </c>
      <c r="Q138" s="217" t="s">
        <v>236</v>
      </c>
      <c r="R138" s="220"/>
      <c r="S138" s="217" t="s">
        <v>230</v>
      </c>
      <c r="T138" s="217" t="s">
        <v>232</v>
      </c>
      <c r="U138" s="217" t="s">
        <v>234</v>
      </c>
      <c r="V138" s="217" t="s">
        <v>236</v>
      </c>
      <c r="W138" s="220"/>
      <c r="X138" s="217" t="s">
        <v>230</v>
      </c>
      <c r="Y138" s="217" t="s">
        <v>232</v>
      </c>
      <c r="Z138" s="217" t="s">
        <v>234</v>
      </c>
      <c r="AA138" s="217" t="s">
        <v>236</v>
      </c>
      <c r="AB138" s="220"/>
      <c r="AC138" s="217" t="s">
        <v>230</v>
      </c>
      <c r="AD138" s="217" t="s">
        <v>232</v>
      </c>
      <c r="AE138" s="217" t="s">
        <v>234</v>
      </c>
      <c r="AF138" s="217" t="s">
        <v>236</v>
      </c>
      <c r="AG138" s="220"/>
      <c r="AH138" s="217" t="s">
        <v>230</v>
      </c>
      <c r="AI138" s="217" t="s">
        <v>232</v>
      </c>
      <c r="AJ138" s="217" t="s">
        <v>234</v>
      </c>
      <c r="AK138" s="217" t="s">
        <v>236</v>
      </c>
      <c r="AL138" s="220"/>
      <c r="AM138" s="217" t="s">
        <v>230</v>
      </c>
      <c r="AN138" s="217" t="s">
        <v>232</v>
      </c>
      <c r="AO138" s="217" t="s">
        <v>234</v>
      </c>
      <c r="AP138" s="217" t="s">
        <v>236</v>
      </c>
      <c r="AQ138" s="220"/>
      <c r="AR138" s="217" t="s">
        <v>230</v>
      </c>
      <c r="AS138" s="217" t="s">
        <v>232</v>
      </c>
      <c r="AT138" s="217" t="s">
        <v>234</v>
      </c>
      <c r="AU138" s="217" t="s">
        <v>236</v>
      </c>
      <c r="AV138" s="220"/>
      <c r="AW138" s="217" t="s">
        <v>230</v>
      </c>
      <c r="AX138" s="217" t="s">
        <v>232</v>
      </c>
      <c r="AY138" s="217" t="s">
        <v>234</v>
      </c>
      <c r="AZ138" s="217" t="s">
        <v>236</v>
      </c>
      <c r="BA138" s="220"/>
    </row>
    <row r="139" spans="1:53" ht="25.5" customHeight="1" thickTop="1" x14ac:dyDescent="0.2">
      <c r="A139" s="230" t="str">
        <f>IF(B138&lt;&gt;"",IF(E139=TRUE,1,0)+IF(J139=TRUE,1,0)+IF(O139=TRUE,1,0)+IF(T139=TRUE,1,0)+IF(Y139=TRUE,1,0)+IF(AD139=TRUE,1,0)+IF(AI139=TRUE,1,0)+IF(AN139=TRUE,1,0)+IF(AS139=TRUE,1,0)+IF(AX139=TRUE,1,0),"")</f>
        <v/>
      </c>
      <c r="B139" s="271"/>
      <c r="C139" s="271"/>
      <c r="D139" s="221" t="b">
        <v>0</v>
      </c>
      <c r="E139" s="221" t="b">
        <v>0</v>
      </c>
      <c r="F139" s="221" t="b">
        <v>0</v>
      </c>
      <c r="G139" s="221" t="b">
        <v>0</v>
      </c>
      <c r="H139" s="220"/>
      <c r="I139" s="221" t="b">
        <v>0</v>
      </c>
      <c r="J139" s="221" t="b">
        <v>0</v>
      </c>
      <c r="K139" s="221" t="b">
        <v>0</v>
      </c>
      <c r="L139" s="221" t="b">
        <v>0</v>
      </c>
      <c r="M139" s="220"/>
      <c r="N139" s="221" t="b">
        <v>0</v>
      </c>
      <c r="O139" s="221" t="b">
        <v>0</v>
      </c>
      <c r="P139" s="221" t="b">
        <v>0</v>
      </c>
      <c r="Q139" s="221" t="b">
        <v>0</v>
      </c>
      <c r="R139" s="220"/>
      <c r="S139" s="221" t="b">
        <v>0</v>
      </c>
      <c r="T139" s="221" t="b">
        <v>0</v>
      </c>
      <c r="U139" s="221" t="b">
        <v>0</v>
      </c>
      <c r="V139" s="221" t="b">
        <v>0</v>
      </c>
      <c r="W139" s="220"/>
      <c r="X139" s="221" t="b">
        <v>0</v>
      </c>
      <c r="Y139" s="221" t="b">
        <v>0</v>
      </c>
      <c r="Z139" s="221" t="b">
        <v>0</v>
      </c>
      <c r="AA139" s="221" t="b">
        <v>0</v>
      </c>
      <c r="AB139" s="220"/>
      <c r="AC139" s="221" t="b">
        <v>0</v>
      </c>
      <c r="AD139" s="221" t="b">
        <v>0</v>
      </c>
      <c r="AE139" s="221" t="b">
        <v>0</v>
      </c>
      <c r="AF139" s="221" t="b">
        <v>0</v>
      </c>
      <c r="AG139" s="220"/>
      <c r="AH139" s="221" t="b">
        <v>0</v>
      </c>
      <c r="AI139" s="221" t="b">
        <v>0</v>
      </c>
      <c r="AJ139" s="221" t="b">
        <v>0</v>
      </c>
      <c r="AK139" s="221" t="b">
        <v>0</v>
      </c>
      <c r="AL139" s="220"/>
      <c r="AM139" s="221" t="b">
        <v>0</v>
      </c>
      <c r="AN139" s="221" t="b">
        <v>0</v>
      </c>
      <c r="AO139" s="221" t="b">
        <v>0</v>
      </c>
      <c r="AP139" s="221" t="b">
        <v>0</v>
      </c>
      <c r="AQ139" s="220"/>
      <c r="AR139" s="221" t="b">
        <v>0</v>
      </c>
      <c r="AS139" s="221" t="b">
        <v>0</v>
      </c>
      <c r="AT139" s="221" t="b">
        <v>0</v>
      </c>
      <c r="AU139" s="221" t="b">
        <v>0</v>
      </c>
      <c r="AV139" s="220"/>
      <c r="AW139" s="221" t="b">
        <v>0</v>
      </c>
      <c r="AX139" s="221" t="b">
        <v>0</v>
      </c>
      <c r="AY139" s="221" t="b">
        <v>0</v>
      </c>
      <c r="AZ139" s="221" t="b">
        <v>0</v>
      </c>
      <c r="BA139" s="220"/>
    </row>
    <row r="140" spans="1:53" ht="25.5" customHeight="1" thickBot="1" x14ac:dyDescent="0.25">
      <c r="A140" s="230" t="str">
        <f>IF(B140&lt;&gt;"",IF(D141=TRUE,1,0)+IF(I141=TRUE,1,0)+IF(N141=TRUE,1,0)+IF(S141=TRUE,1,0)+IF(X141=TRUE,1,0)+IF(AC141=TRUE,1,0)+IF(AH141=TRUE,1,0)+IF(AM141=TRUE,1,0)+IF(AR141=TRUE,1,0)+IF(AW141=TRUE,1,0),"")</f>
        <v/>
      </c>
      <c r="B140" s="271"/>
      <c r="C140" s="271"/>
      <c r="D140" s="217" t="s">
        <v>230</v>
      </c>
      <c r="E140" s="217" t="s">
        <v>232</v>
      </c>
      <c r="F140" s="217" t="s">
        <v>234</v>
      </c>
      <c r="G140" s="217" t="s">
        <v>236</v>
      </c>
      <c r="H140" s="220"/>
      <c r="I140" s="217" t="s">
        <v>230</v>
      </c>
      <c r="J140" s="217" t="s">
        <v>232</v>
      </c>
      <c r="K140" s="217" t="s">
        <v>234</v>
      </c>
      <c r="L140" s="217" t="s">
        <v>236</v>
      </c>
      <c r="M140" s="220"/>
      <c r="N140" s="217" t="s">
        <v>230</v>
      </c>
      <c r="O140" s="217" t="s">
        <v>232</v>
      </c>
      <c r="P140" s="217" t="s">
        <v>234</v>
      </c>
      <c r="Q140" s="217" t="s">
        <v>236</v>
      </c>
      <c r="R140" s="220"/>
      <c r="S140" s="217" t="s">
        <v>230</v>
      </c>
      <c r="T140" s="217" t="s">
        <v>232</v>
      </c>
      <c r="U140" s="217" t="s">
        <v>234</v>
      </c>
      <c r="V140" s="217" t="s">
        <v>236</v>
      </c>
      <c r="W140" s="220"/>
      <c r="X140" s="217" t="s">
        <v>230</v>
      </c>
      <c r="Y140" s="217" t="s">
        <v>232</v>
      </c>
      <c r="Z140" s="217" t="s">
        <v>234</v>
      </c>
      <c r="AA140" s="217" t="s">
        <v>236</v>
      </c>
      <c r="AB140" s="220"/>
      <c r="AC140" s="217" t="s">
        <v>230</v>
      </c>
      <c r="AD140" s="217" t="s">
        <v>232</v>
      </c>
      <c r="AE140" s="217" t="s">
        <v>234</v>
      </c>
      <c r="AF140" s="217" t="s">
        <v>236</v>
      </c>
      <c r="AG140" s="220"/>
      <c r="AH140" s="217" t="s">
        <v>230</v>
      </c>
      <c r="AI140" s="217" t="s">
        <v>232</v>
      </c>
      <c r="AJ140" s="217" t="s">
        <v>234</v>
      </c>
      <c r="AK140" s="217" t="s">
        <v>236</v>
      </c>
      <c r="AL140" s="220"/>
      <c r="AM140" s="217" t="s">
        <v>230</v>
      </c>
      <c r="AN140" s="217" t="s">
        <v>232</v>
      </c>
      <c r="AO140" s="217" t="s">
        <v>234</v>
      </c>
      <c r="AP140" s="217" t="s">
        <v>236</v>
      </c>
      <c r="AQ140" s="220"/>
      <c r="AR140" s="217" t="s">
        <v>230</v>
      </c>
      <c r="AS140" s="217" t="s">
        <v>232</v>
      </c>
      <c r="AT140" s="217" t="s">
        <v>234</v>
      </c>
      <c r="AU140" s="217" t="s">
        <v>236</v>
      </c>
      <c r="AV140" s="220"/>
      <c r="AW140" s="217" t="s">
        <v>230</v>
      </c>
      <c r="AX140" s="217" t="s">
        <v>232</v>
      </c>
      <c r="AY140" s="217" t="s">
        <v>234</v>
      </c>
      <c r="AZ140" s="217" t="s">
        <v>236</v>
      </c>
      <c r="BA140" s="220"/>
    </row>
    <row r="141" spans="1:53" ht="25.5" customHeight="1" thickTop="1" x14ac:dyDescent="0.2">
      <c r="A141" s="230" t="str">
        <f>IF(B140&lt;&gt;"",IF(E141=TRUE,1,0)+IF(J141=TRUE,1,0)+IF(O141=TRUE,1,0)+IF(T141=TRUE,1,0)+IF(Y141=TRUE,1,0)+IF(AD141=TRUE,1,0)+IF(AI141=TRUE,1,0)+IF(AN141=TRUE,1,0)+IF(AS141=TRUE,1,0)+IF(AX141=TRUE,1,0),"")</f>
        <v/>
      </c>
      <c r="B141" s="271"/>
      <c r="C141" s="271"/>
      <c r="D141" s="221" t="b">
        <v>0</v>
      </c>
      <c r="E141" s="221" t="b">
        <v>0</v>
      </c>
      <c r="F141" s="221" t="b">
        <v>0</v>
      </c>
      <c r="G141" s="221" t="b">
        <v>0</v>
      </c>
      <c r="H141" s="220"/>
      <c r="I141" s="221" t="b">
        <v>0</v>
      </c>
      <c r="J141" s="221" t="b">
        <v>0</v>
      </c>
      <c r="K141" s="221" t="b">
        <v>0</v>
      </c>
      <c r="L141" s="221" t="b">
        <v>0</v>
      </c>
      <c r="M141" s="220"/>
      <c r="N141" s="221" t="b">
        <v>0</v>
      </c>
      <c r="O141" s="221" t="b">
        <v>0</v>
      </c>
      <c r="P141" s="221" t="b">
        <v>0</v>
      </c>
      <c r="Q141" s="221" t="b">
        <v>0</v>
      </c>
      <c r="R141" s="220"/>
      <c r="S141" s="221" t="b">
        <v>0</v>
      </c>
      <c r="T141" s="221" t="b">
        <v>0</v>
      </c>
      <c r="U141" s="221" t="b">
        <v>0</v>
      </c>
      <c r="V141" s="221" t="b">
        <v>0</v>
      </c>
      <c r="W141" s="220"/>
      <c r="X141" s="221" t="b">
        <v>0</v>
      </c>
      <c r="Y141" s="221" t="b">
        <v>0</v>
      </c>
      <c r="Z141" s="221" t="b">
        <v>0</v>
      </c>
      <c r="AA141" s="221" t="b">
        <v>0</v>
      </c>
      <c r="AB141" s="220"/>
      <c r="AC141" s="221" t="b">
        <v>0</v>
      </c>
      <c r="AD141" s="221" t="b">
        <v>0</v>
      </c>
      <c r="AE141" s="221" t="b">
        <v>0</v>
      </c>
      <c r="AF141" s="221" t="b">
        <v>0</v>
      </c>
      <c r="AG141" s="220"/>
      <c r="AH141" s="221" t="b">
        <v>0</v>
      </c>
      <c r="AI141" s="221" t="b">
        <v>0</v>
      </c>
      <c r="AJ141" s="221" t="b">
        <v>0</v>
      </c>
      <c r="AK141" s="221" t="b">
        <v>0</v>
      </c>
      <c r="AL141" s="220"/>
      <c r="AM141" s="221" t="b">
        <v>0</v>
      </c>
      <c r="AN141" s="221" t="b">
        <v>0</v>
      </c>
      <c r="AO141" s="221" t="b">
        <v>0</v>
      </c>
      <c r="AP141" s="221" t="b">
        <v>0</v>
      </c>
      <c r="AQ141" s="220"/>
      <c r="AR141" s="221" t="b">
        <v>0</v>
      </c>
      <c r="AS141" s="221" t="b">
        <v>0</v>
      </c>
      <c r="AT141" s="221" t="b">
        <v>0</v>
      </c>
      <c r="AU141" s="221" t="b">
        <v>0</v>
      </c>
      <c r="AV141" s="220"/>
      <c r="AW141" s="221" t="b">
        <v>0</v>
      </c>
      <c r="AX141" s="221" t="b">
        <v>0</v>
      </c>
      <c r="AY141" s="221" t="b">
        <v>0</v>
      </c>
      <c r="AZ141" s="221" t="b">
        <v>0</v>
      </c>
      <c r="BA141" s="220"/>
    </row>
    <row r="142" spans="1:53" ht="25.5" customHeight="1" thickBot="1" x14ac:dyDescent="0.25">
      <c r="A142" s="230" t="str">
        <f>IF(B142&lt;&gt;"",IF(D143=TRUE,1,0)+IF(I143=TRUE,1,0)+IF(N143=TRUE,1,0)+IF(S143=TRUE,1,0)+IF(X143=TRUE,1,0)+IF(AC143=TRUE,1,0)+IF(AH143=TRUE,1,0)+IF(AM143=TRUE,1,0)+IF(AR143=TRUE,1,0)+IF(AW143=TRUE,1,0),"")</f>
        <v/>
      </c>
      <c r="B142" s="271"/>
      <c r="C142" s="271"/>
      <c r="D142" s="217" t="s">
        <v>230</v>
      </c>
      <c r="E142" s="217" t="s">
        <v>232</v>
      </c>
      <c r="F142" s="217" t="s">
        <v>234</v>
      </c>
      <c r="G142" s="217" t="s">
        <v>236</v>
      </c>
      <c r="H142" s="220"/>
      <c r="I142" s="217" t="s">
        <v>230</v>
      </c>
      <c r="J142" s="217" t="s">
        <v>232</v>
      </c>
      <c r="K142" s="217" t="s">
        <v>234</v>
      </c>
      <c r="L142" s="217" t="s">
        <v>236</v>
      </c>
      <c r="M142" s="220"/>
      <c r="N142" s="217" t="s">
        <v>230</v>
      </c>
      <c r="O142" s="217" t="s">
        <v>232</v>
      </c>
      <c r="P142" s="217" t="s">
        <v>234</v>
      </c>
      <c r="Q142" s="217" t="s">
        <v>236</v>
      </c>
      <c r="R142" s="220"/>
      <c r="S142" s="217" t="s">
        <v>230</v>
      </c>
      <c r="T142" s="217" t="s">
        <v>232</v>
      </c>
      <c r="U142" s="217" t="s">
        <v>234</v>
      </c>
      <c r="V142" s="217" t="s">
        <v>236</v>
      </c>
      <c r="W142" s="220"/>
      <c r="X142" s="217" t="s">
        <v>230</v>
      </c>
      <c r="Y142" s="217" t="s">
        <v>232</v>
      </c>
      <c r="Z142" s="217" t="s">
        <v>234</v>
      </c>
      <c r="AA142" s="217" t="s">
        <v>236</v>
      </c>
      <c r="AB142" s="220"/>
      <c r="AC142" s="217" t="s">
        <v>230</v>
      </c>
      <c r="AD142" s="217" t="s">
        <v>232</v>
      </c>
      <c r="AE142" s="217" t="s">
        <v>234</v>
      </c>
      <c r="AF142" s="217" t="s">
        <v>236</v>
      </c>
      <c r="AG142" s="220"/>
      <c r="AH142" s="217" t="s">
        <v>230</v>
      </c>
      <c r="AI142" s="217" t="s">
        <v>232</v>
      </c>
      <c r="AJ142" s="217" t="s">
        <v>234</v>
      </c>
      <c r="AK142" s="217" t="s">
        <v>236</v>
      </c>
      <c r="AL142" s="220"/>
      <c r="AM142" s="217" t="s">
        <v>230</v>
      </c>
      <c r="AN142" s="217" t="s">
        <v>232</v>
      </c>
      <c r="AO142" s="217" t="s">
        <v>234</v>
      </c>
      <c r="AP142" s="217" t="s">
        <v>236</v>
      </c>
      <c r="AQ142" s="220"/>
      <c r="AR142" s="217" t="s">
        <v>230</v>
      </c>
      <c r="AS142" s="217" t="s">
        <v>232</v>
      </c>
      <c r="AT142" s="217" t="s">
        <v>234</v>
      </c>
      <c r="AU142" s="217" t="s">
        <v>236</v>
      </c>
      <c r="AV142" s="220"/>
      <c r="AW142" s="217" t="s">
        <v>230</v>
      </c>
      <c r="AX142" s="217" t="s">
        <v>232</v>
      </c>
      <c r="AY142" s="217" t="s">
        <v>234</v>
      </c>
      <c r="AZ142" s="217" t="s">
        <v>236</v>
      </c>
      <c r="BA142" s="220"/>
    </row>
    <row r="143" spans="1:53" ht="25.5" customHeight="1" thickTop="1" x14ac:dyDescent="0.2">
      <c r="A143" s="230" t="str">
        <f>IF(B142&lt;&gt;"",IF(E143=TRUE,1,0)+IF(J143=TRUE,1,0)+IF(O143=TRUE,1,0)+IF(T143=TRUE,1,0)+IF(Y143=TRUE,1,0)+IF(AD143=TRUE,1,0)+IF(AI143=TRUE,1,0)+IF(AN143=TRUE,1,0)+IF(AS143=TRUE,1,0)+IF(AX143=TRUE,1,0),"")</f>
        <v/>
      </c>
      <c r="B143" s="271"/>
      <c r="C143" s="271"/>
      <c r="D143" s="221" t="b">
        <v>0</v>
      </c>
      <c r="E143" s="221" t="b">
        <v>0</v>
      </c>
      <c r="F143" s="221" t="b">
        <v>0</v>
      </c>
      <c r="G143" s="221" t="b">
        <v>0</v>
      </c>
      <c r="H143" s="220"/>
      <c r="I143" s="221" t="b">
        <v>0</v>
      </c>
      <c r="J143" s="221" t="b">
        <v>0</v>
      </c>
      <c r="K143" s="221" t="b">
        <v>0</v>
      </c>
      <c r="L143" s="221" t="b">
        <v>0</v>
      </c>
      <c r="M143" s="220"/>
      <c r="N143" s="221" t="b">
        <v>0</v>
      </c>
      <c r="O143" s="221" t="b">
        <v>0</v>
      </c>
      <c r="P143" s="221" t="b">
        <v>0</v>
      </c>
      <c r="Q143" s="221" t="b">
        <v>0</v>
      </c>
      <c r="R143" s="220"/>
      <c r="S143" s="221" t="b">
        <v>0</v>
      </c>
      <c r="T143" s="221" t="b">
        <v>0</v>
      </c>
      <c r="U143" s="221" t="b">
        <v>0</v>
      </c>
      <c r="V143" s="221" t="b">
        <v>0</v>
      </c>
      <c r="W143" s="220"/>
      <c r="X143" s="221" t="b">
        <v>0</v>
      </c>
      <c r="Y143" s="221" t="b">
        <v>0</v>
      </c>
      <c r="Z143" s="221" t="b">
        <v>0</v>
      </c>
      <c r="AA143" s="221" t="b">
        <v>0</v>
      </c>
      <c r="AB143" s="220"/>
      <c r="AC143" s="221" t="b">
        <v>0</v>
      </c>
      <c r="AD143" s="221" t="b">
        <v>0</v>
      </c>
      <c r="AE143" s="221" t="b">
        <v>0</v>
      </c>
      <c r="AF143" s="221" t="b">
        <v>0</v>
      </c>
      <c r="AG143" s="220"/>
      <c r="AH143" s="221" t="b">
        <v>0</v>
      </c>
      <c r="AI143" s="221" t="b">
        <v>0</v>
      </c>
      <c r="AJ143" s="221" t="b">
        <v>0</v>
      </c>
      <c r="AK143" s="221" t="b">
        <v>0</v>
      </c>
      <c r="AL143" s="220"/>
      <c r="AM143" s="221" t="b">
        <v>0</v>
      </c>
      <c r="AN143" s="221" t="b">
        <v>0</v>
      </c>
      <c r="AO143" s="221" t="b">
        <v>0</v>
      </c>
      <c r="AP143" s="221" t="b">
        <v>0</v>
      </c>
      <c r="AQ143" s="220"/>
      <c r="AR143" s="221" t="b">
        <v>0</v>
      </c>
      <c r="AS143" s="221" t="b">
        <v>0</v>
      </c>
      <c r="AT143" s="221" t="b">
        <v>0</v>
      </c>
      <c r="AU143" s="221" t="b">
        <v>0</v>
      </c>
      <c r="AV143" s="220"/>
      <c r="AW143" s="221" t="b">
        <v>0</v>
      </c>
      <c r="AX143" s="221" t="b">
        <v>0</v>
      </c>
      <c r="AY143" s="221" t="b">
        <v>0</v>
      </c>
      <c r="AZ143" s="221" t="b">
        <v>0</v>
      </c>
      <c r="BA143" s="220"/>
    </row>
    <row r="144" spans="1:53" ht="25.5" customHeight="1" thickBot="1" x14ac:dyDescent="0.25">
      <c r="A144" s="230" t="str">
        <f>IF(B144&lt;&gt;"",IF(D145=TRUE,1,0)+IF(I145=TRUE,1,0)+IF(N145=TRUE,1,0)+IF(S145=TRUE,1,0)+IF(X145=TRUE,1,0)+IF(AC145=TRUE,1,0)+IF(AH145=TRUE,1,0)+IF(AM145=TRUE,1,0)+IF(AR145=TRUE,1,0)+IF(AW145=TRUE,1,0),"")</f>
        <v/>
      </c>
      <c r="B144" s="271"/>
      <c r="C144" s="271"/>
      <c r="D144" s="217" t="s">
        <v>230</v>
      </c>
      <c r="E144" s="217" t="s">
        <v>232</v>
      </c>
      <c r="F144" s="217" t="s">
        <v>234</v>
      </c>
      <c r="G144" s="217" t="s">
        <v>236</v>
      </c>
      <c r="H144" s="220"/>
      <c r="I144" s="217" t="s">
        <v>230</v>
      </c>
      <c r="J144" s="217" t="s">
        <v>232</v>
      </c>
      <c r="K144" s="217" t="s">
        <v>234</v>
      </c>
      <c r="L144" s="217" t="s">
        <v>236</v>
      </c>
      <c r="M144" s="220"/>
      <c r="N144" s="217" t="s">
        <v>230</v>
      </c>
      <c r="O144" s="217" t="s">
        <v>232</v>
      </c>
      <c r="P144" s="217" t="s">
        <v>234</v>
      </c>
      <c r="Q144" s="217" t="s">
        <v>236</v>
      </c>
      <c r="R144" s="220"/>
      <c r="S144" s="217" t="s">
        <v>230</v>
      </c>
      <c r="T144" s="217" t="s">
        <v>232</v>
      </c>
      <c r="U144" s="217" t="s">
        <v>234</v>
      </c>
      <c r="V144" s="217" t="s">
        <v>236</v>
      </c>
      <c r="W144" s="220"/>
      <c r="X144" s="217" t="s">
        <v>230</v>
      </c>
      <c r="Y144" s="217" t="s">
        <v>232</v>
      </c>
      <c r="Z144" s="217" t="s">
        <v>234</v>
      </c>
      <c r="AA144" s="217" t="s">
        <v>236</v>
      </c>
      <c r="AB144" s="220"/>
      <c r="AC144" s="217" t="s">
        <v>230</v>
      </c>
      <c r="AD144" s="217" t="s">
        <v>232</v>
      </c>
      <c r="AE144" s="217" t="s">
        <v>234</v>
      </c>
      <c r="AF144" s="217" t="s">
        <v>236</v>
      </c>
      <c r="AG144" s="220"/>
      <c r="AH144" s="217" t="s">
        <v>230</v>
      </c>
      <c r="AI144" s="217" t="s">
        <v>232</v>
      </c>
      <c r="AJ144" s="217" t="s">
        <v>234</v>
      </c>
      <c r="AK144" s="217" t="s">
        <v>236</v>
      </c>
      <c r="AL144" s="220"/>
      <c r="AM144" s="217" t="s">
        <v>230</v>
      </c>
      <c r="AN144" s="217" t="s">
        <v>232</v>
      </c>
      <c r="AO144" s="217" t="s">
        <v>234</v>
      </c>
      <c r="AP144" s="217" t="s">
        <v>236</v>
      </c>
      <c r="AQ144" s="220"/>
      <c r="AR144" s="217" t="s">
        <v>230</v>
      </c>
      <c r="AS144" s="217" t="s">
        <v>232</v>
      </c>
      <c r="AT144" s="217" t="s">
        <v>234</v>
      </c>
      <c r="AU144" s="217" t="s">
        <v>236</v>
      </c>
      <c r="AV144" s="220"/>
      <c r="AW144" s="217" t="s">
        <v>230</v>
      </c>
      <c r="AX144" s="217" t="s">
        <v>232</v>
      </c>
      <c r="AY144" s="217" t="s">
        <v>234</v>
      </c>
      <c r="AZ144" s="217" t="s">
        <v>236</v>
      </c>
      <c r="BA144" s="220"/>
    </row>
    <row r="145" spans="1:53" ht="25.5" customHeight="1" thickTop="1" x14ac:dyDescent="0.2">
      <c r="A145" s="230" t="str">
        <f>IF(B144&lt;&gt;"",IF(E145=TRUE,1,0)+IF(J145=TRUE,1,0)+IF(O145=TRUE,1,0)+IF(T145=TRUE,1,0)+IF(Y145=TRUE,1,0)+IF(AD145=TRUE,1,0)+IF(AI145=TRUE,1,0)+IF(AN145=TRUE,1,0)+IF(AS145=TRUE,1,0)+IF(AX145=TRUE,1,0),"")</f>
        <v/>
      </c>
      <c r="B145" s="271"/>
      <c r="C145" s="271"/>
      <c r="D145" s="221" t="b">
        <v>0</v>
      </c>
      <c r="E145" s="221" t="b">
        <v>0</v>
      </c>
      <c r="F145" s="221" t="b">
        <v>0</v>
      </c>
      <c r="G145" s="221" t="b">
        <v>0</v>
      </c>
      <c r="H145" s="220"/>
      <c r="I145" s="221" t="b">
        <v>0</v>
      </c>
      <c r="J145" s="221" t="b">
        <v>0</v>
      </c>
      <c r="K145" s="221" t="b">
        <v>0</v>
      </c>
      <c r="L145" s="221" t="b">
        <v>0</v>
      </c>
      <c r="M145" s="220"/>
      <c r="N145" s="221" t="b">
        <v>0</v>
      </c>
      <c r="O145" s="221" t="b">
        <v>0</v>
      </c>
      <c r="P145" s="221" t="b">
        <v>0</v>
      </c>
      <c r="Q145" s="221" t="b">
        <v>0</v>
      </c>
      <c r="R145" s="220"/>
      <c r="S145" s="221" t="b">
        <v>0</v>
      </c>
      <c r="T145" s="221" t="b">
        <v>0</v>
      </c>
      <c r="U145" s="221" t="b">
        <v>0</v>
      </c>
      <c r="V145" s="221" t="b">
        <v>0</v>
      </c>
      <c r="W145" s="220"/>
      <c r="X145" s="221" t="b">
        <v>0</v>
      </c>
      <c r="Y145" s="221" t="b">
        <v>0</v>
      </c>
      <c r="Z145" s="221" t="b">
        <v>0</v>
      </c>
      <c r="AA145" s="221" t="b">
        <v>0</v>
      </c>
      <c r="AB145" s="220"/>
      <c r="AC145" s="221" t="b">
        <v>0</v>
      </c>
      <c r="AD145" s="221" t="b">
        <v>0</v>
      </c>
      <c r="AE145" s="221" t="b">
        <v>0</v>
      </c>
      <c r="AF145" s="221" t="b">
        <v>0</v>
      </c>
      <c r="AG145" s="220"/>
      <c r="AH145" s="221" t="b">
        <v>0</v>
      </c>
      <c r="AI145" s="221" t="b">
        <v>0</v>
      </c>
      <c r="AJ145" s="221" t="b">
        <v>0</v>
      </c>
      <c r="AK145" s="221" t="b">
        <v>0</v>
      </c>
      <c r="AL145" s="220"/>
      <c r="AM145" s="221" t="b">
        <v>0</v>
      </c>
      <c r="AN145" s="221" t="b">
        <v>0</v>
      </c>
      <c r="AO145" s="221" t="b">
        <v>0</v>
      </c>
      <c r="AP145" s="221" t="b">
        <v>0</v>
      </c>
      <c r="AQ145" s="220"/>
      <c r="AR145" s="221" t="b">
        <v>0</v>
      </c>
      <c r="AS145" s="221" t="b">
        <v>0</v>
      </c>
      <c r="AT145" s="221" t="b">
        <v>0</v>
      </c>
      <c r="AU145" s="221" t="b">
        <v>0</v>
      </c>
      <c r="AV145" s="220"/>
      <c r="AW145" s="221" t="b">
        <v>0</v>
      </c>
      <c r="AX145" s="221" t="b">
        <v>0</v>
      </c>
      <c r="AY145" s="221" t="b">
        <v>0</v>
      </c>
      <c r="AZ145" s="221" t="b">
        <v>0</v>
      </c>
      <c r="BA145" s="220"/>
    </row>
    <row r="146" spans="1:53" ht="25.5" customHeight="1" thickBot="1" x14ac:dyDescent="0.25">
      <c r="A146" s="230" t="str">
        <f>IF(B146&lt;&gt;"",IF(D147=TRUE,1,0)+IF(I147=TRUE,1,0)+IF(N147=TRUE,1,0)+IF(S147=TRUE,1,0)+IF(X147=TRUE,1,0)+IF(AC147=TRUE,1,0)+IF(AH147=TRUE,1,0)+IF(AM147=TRUE,1,0)+IF(AR147=TRUE,1,0)+IF(AW147=TRUE,1,0),"")</f>
        <v/>
      </c>
      <c r="B146" s="271"/>
      <c r="C146" s="271"/>
      <c r="D146" s="217" t="s">
        <v>230</v>
      </c>
      <c r="E146" s="217" t="s">
        <v>232</v>
      </c>
      <c r="F146" s="217" t="s">
        <v>234</v>
      </c>
      <c r="G146" s="217" t="s">
        <v>236</v>
      </c>
      <c r="H146" s="220"/>
      <c r="I146" s="217" t="s">
        <v>230</v>
      </c>
      <c r="J146" s="217" t="s">
        <v>232</v>
      </c>
      <c r="K146" s="217" t="s">
        <v>234</v>
      </c>
      <c r="L146" s="217" t="s">
        <v>236</v>
      </c>
      <c r="M146" s="220"/>
      <c r="N146" s="217" t="s">
        <v>230</v>
      </c>
      <c r="O146" s="217" t="s">
        <v>232</v>
      </c>
      <c r="P146" s="217" t="s">
        <v>234</v>
      </c>
      <c r="Q146" s="217" t="s">
        <v>236</v>
      </c>
      <c r="R146" s="220"/>
      <c r="S146" s="217" t="s">
        <v>230</v>
      </c>
      <c r="T146" s="217" t="s">
        <v>232</v>
      </c>
      <c r="U146" s="217" t="s">
        <v>234</v>
      </c>
      <c r="V146" s="217" t="s">
        <v>236</v>
      </c>
      <c r="W146" s="220"/>
      <c r="X146" s="217" t="s">
        <v>230</v>
      </c>
      <c r="Y146" s="217" t="s">
        <v>232</v>
      </c>
      <c r="Z146" s="217" t="s">
        <v>234</v>
      </c>
      <c r="AA146" s="217" t="s">
        <v>236</v>
      </c>
      <c r="AB146" s="220"/>
      <c r="AC146" s="217" t="s">
        <v>230</v>
      </c>
      <c r="AD146" s="217" t="s">
        <v>232</v>
      </c>
      <c r="AE146" s="217" t="s">
        <v>234</v>
      </c>
      <c r="AF146" s="217" t="s">
        <v>236</v>
      </c>
      <c r="AG146" s="220"/>
      <c r="AH146" s="217" t="s">
        <v>230</v>
      </c>
      <c r="AI146" s="217" t="s">
        <v>232</v>
      </c>
      <c r="AJ146" s="217" t="s">
        <v>234</v>
      </c>
      <c r="AK146" s="217" t="s">
        <v>236</v>
      </c>
      <c r="AL146" s="220"/>
      <c r="AM146" s="217" t="s">
        <v>230</v>
      </c>
      <c r="AN146" s="217" t="s">
        <v>232</v>
      </c>
      <c r="AO146" s="217" t="s">
        <v>234</v>
      </c>
      <c r="AP146" s="217" t="s">
        <v>236</v>
      </c>
      <c r="AQ146" s="220"/>
      <c r="AR146" s="217" t="s">
        <v>230</v>
      </c>
      <c r="AS146" s="217" t="s">
        <v>232</v>
      </c>
      <c r="AT146" s="217" t="s">
        <v>234</v>
      </c>
      <c r="AU146" s="217" t="s">
        <v>236</v>
      </c>
      <c r="AV146" s="220"/>
      <c r="AW146" s="217" t="s">
        <v>230</v>
      </c>
      <c r="AX146" s="217" t="s">
        <v>232</v>
      </c>
      <c r="AY146" s="217" t="s">
        <v>234</v>
      </c>
      <c r="AZ146" s="217" t="s">
        <v>236</v>
      </c>
      <c r="BA146" s="220"/>
    </row>
    <row r="147" spans="1:53" ht="25.5" customHeight="1" thickTop="1" x14ac:dyDescent="0.2">
      <c r="A147" s="230" t="str">
        <f>IF(B146&lt;&gt;"",IF(E147=TRUE,1,0)+IF(J147=TRUE,1,0)+IF(O147=TRUE,1,0)+IF(T147=TRUE,1,0)+IF(Y147=TRUE,1,0)+IF(AD147=TRUE,1,0)+IF(AI147=TRUE,1,0)+IF(AN147=TRUE,1,0)+IF(AS147=TRUE,1,0)+IF(AX147=TRUE,1,0),"")</f>
        <v/>
      </c>
      <c r="B147" s="271"/>
      <c r="C147" s="271"/>
      <c r="D147" s="221" t="b">
        <v>0</v>
      </c>
      <c r="E147" s="221" t="b">
        <v>0</v>
      </c>
      <c r="F147" s="221" t="b">
        <v>0</v>
      </c>
      <c r="G147" s="221" t="b">
        <v>0</v>
      </c>
      <c r="H147" s="220"/>
      <c r="I147" s="221" t="b">
        <v>0</v>
      </c>
      <c r="J147" s="221" t="b">
        <v>0</v>
      </c>
      <c r="K147" s="221" t="b">
        <v>0</v>
      </c>
      <c r="L147" s="221" t="b">
        <v>0</v>
      </c>
      <c r="M147" s="220"/>
      <c r="N147" s="221" t="b">
        <v>0</v>
      </c>
      <c r="O147" s="221" t="b">
        <v>0</v>
      </c>
      <c r="P147" s="221" t="b">
        <v>0</v>
      </c>
      <c r="Q147" s="221" t="b">
        <v>0</v>
      </c>
      <c r="R147" s="220"/>
      <c r="S147" s="221" t="b">
        <v>0</v>
      </c>
      <c r="T147" s="221" t="b">
        <v>0</v>
      </c>
      <c r="U147" s="221" t="b">
        <v>0</v>
      </c>
      <c r="V147" s="221" t="b">
        <v>0</v>
      </c>
      <c r="W147" s="220"/>
      <c r="X147" s="221" t="b">
        <v>0</v>
      </c>
      <c r="Y147" s="221" t="b">
        <v>0</v>
      </c>
      <c r="Z147" s="221" t="b">
        <v>0</v>
      </c>
      <c r="AA147" s="221" t="b">
        <v>0</v>
      </c>
      <c r="AB147" s="220"/>
      <c r="AC147" s="221" t="b">
        <v>0</v>
      </c>
      <c r="AD147" s="221" t="b">
        <v>0</v>
      </c>
      <c r="AE147" s="221" t="b">
        <v>0</v>
      </c>
      <c r="AF147" s="221" t="b">
        <v>0</v>
      </c>
      <c r="AG147" s="220"/>
      <c r="AH147" s="221" t="b">
        <v>0</v>
      </c>
      <c r="AI147" s="221" t="b">
        <v>0</v>
      </c>
      <c r="AJ147" s="221" t="b">
        <v>0</v>
      </c>
      <c r="AK147" s="221" t="b">
        <v>0</v>
      </c>
      <c r="AL147" s="220"/>
      <c r="AM147" s="221" t="b">
        <v>0</v>
      </c>
      <c r="AN147" s="221" t="b">
        <v>0</v>
      </c>
      <c r="AO147" s="221" t="b">
        <v>0</v>
      </c>
      <c r="AP147" s="221" t="b">
        <v>0</v>
      </c>
      <c r="AQ147" s="220"/>
      <c r="AR147" s="221" t="b">
        <v>0</v>
      </c>
      <c r="AS147" s="221" t="b">
        <v>0</v>
      </c>
      <c r="AT147" s="221" t="b">
        <v>0</v>
      </c>
      <c r="AU147" s="221" t="b">
        <v>0</v>
      </c>
      <c r="AV147" s="220"/>
      <c r="AW147" s="221" t="b">
        <v>0</v>
      </c>
      <c r="AX147" s="221" t="b">
        <v>0</v>
      </c>
      <c r="AY147" s="221" t="b">
        <v>0</v>
      </c>
      <c r="AZ147" s="221" t="b">
        <v>0</v>
      </c>
      <c r="BA147" s="220"/>
    </row>
    <row r="148" spans="1:53" ht="25.5" customHeight="1" thickBot="1" x14ac:dyDescent="0.25">
      <c r="A148" s="230" t="str">
        <f>IF(B148&lt;&gt;"",IF(D149=TRUE,1,0)+IF(I149=TRUE,1,0)+IF(N149=TRUE,1,0)+IF(S149=TRUE,1,0)+IF(X149=TRUE,1,0)+IF(AC149=TRUE,1,0)+IF(AH149=TRUE,1,0)+IF(AM149=TRUE,1,0)+IF(AR149=TRUE,1,0)+IF(AW149=TRUE,1,0),"")</f>
        <v/>
      </c>
      <c r="B148" s="271"/>
      <c r="C148" s="271"/>
      <c r="D148" s="217" t="s">
        <v>230</v>
      </c>
      <c r="E148" s="217" t="s">
        <v>232</v>
      </c>
      <c r="F148" s="217" t="s">
        <v>234</v>
      </c>
      <c r="G148" s="217" t="s">
        <v>236</v>
      </c>
      <c r="H148" s="220"/>
      <c r="I148" s="217" t="s">
        <v>230</v>
      </c>
      <c r="J148" s="217" t="s">
        <v>232</v>
      </c>
      <c r="K148" s="217" t="s">
        <v>234</v>
      </c>
      <c r="L148" s="217" t="s">
        <v>236</v>
      </c>
      <c r="M148" s="220"/>
      <c r="N148" s="217" t="s">
        <v>230</v>
      </c>
      <c r="O148" s="217" t="s">
        <v>232</v>
      </c>
      <c r="P148" s="217" t="s">
        <v>234</v>
      </c>
      <c r="Q148" s="217" t="s">
        <v>236</v>
      </c>
      <c r="R148" s="220"/>
      <c r="S148" s="217" t="s">
        <v>230</v>
      </c>
      <c r="T148" s="217" t="s">
        <v>232</v>
      </c>
      <c r="U148" s="217" t="s">
        <v>234</v>
      </c>
      <c r="V148" s="217" t="s">
        <v>236</v>
      </c>
      <c r="W148" s="220"/>
      <c r="X148" s="217" t="s">
        <v>230</v>
      </c>
      <c r="Y148" s="217" t="s">
        <v>232</v>
      </c>
      <c r="Z148" s="217" t="s">
        <v>234</v>
      </c>
      <c r="AA148" s="217" t="s">
        <v>236</v>
      </c>
      <c r="AB148" s="220"/>
      <c r="AC148" s="217" t="s">
        <v>230</v>
      </c>
      <c r="AD148" s="217" t="s">
        <v>232</v>
      </c>
      <c r="AE148" s="217" t="s">
        <v>234</v>
      </c>
      <c r="AF148" s="217" t="s">
        <v>236</v>
      </c>
      <c r="AG148" s="220"/>
      <c r="AH148" s="217" t="s">
        <v>230</v>
      </c>
      <c r="AI148" s="217" t="s">
        <v>232</v>
      </c>
      <c r="AJ148" s="217" t="s">
        <v>234</v>
      </c>
      <c r="AK148" s="217" t="s">
        <v>236</v>
      </c>
      <c r="AL148" s="220"/>
      <c r="AM148" s="217" t="s">
        <v>230</v>
      </c>
      <c r="AN148" s="217" t="s">
        <v>232</v>
      </c>
      <c r="AO148" s="217" t="s">
        <v>234</v>
      </c>
      <c r="AP148" s="217" t="s">
        <v>236</v>
      </c>
      <c r="AQ148" s="220"/>
      <c r="AR148" s="217" t="s">
        <v>230</v>
      </c>
      <c r="AS148" s="217" t="s">
        <v>232</v>
      </c>
      <c r="AT148" s="217" t="s">
        <v>234</v>
      </c>
      <c r="AU148" s="217" t="s">
        <v>236</v>
      </c>
      <c r="AV148" s="220"/>
      <c r="AW148" s="217" t="s">
        <v>230</v>
      </c>
      <c r="AX148" s="217" t="s">
        <v>232</v>
      </c>
      <c r="AY148" s="217" t="s">
        <v>234</v>
      </c>
      <c r="AZ148" s="217" t="s">
        <v>236</v>
      </c>
      <c r="BA148" s="220"/>
    </row>
    <row r="149" spans="1:53" ht="25.5" customHeight="1" thickTop="1" x14ac:dyDescent="0.2">
      <c r="A149" s="230" t="str">
        <f>IF(B148&lt;&gt;"",IF(E149=TRUE,1,0)+IF(J149=TRUE,1,0)+IF(O149=TRUE,1,0)+IF(T149=TRUE,1,0)+IF(Y149=TRUE,1,0)+IF(AD149=TRUE,1,0)+IF(AI149=TRUE,1,0)+IF(AN149=TRUE,1,0)+IF(AS149=TRUE,1,0)+IF(AX149=TRUE,1,0),"")</f>
        <v/>
      </c>
      <c r="B149" s="271"/>
      <c r="C149" s="271"/>
      <c r="D149" s="221" t="b">
        <v>0</v>
      </c>
      <c r="E149" s="221" t="b">
        <v>0</v>
      </c>
      <c r="F149" s="221" t="b">
        <v>0</v>
      </c>
      <c r="G149" s="221" t="b">
        <v>0</v>
      </c>
      <c r="H149" s="220"/>
      <c r="I149" s="221" t="b">
        <v>0</v>
      </c>
      <c r="J149" s="221" t="b">
        <v>0</v>
      </c>
      <c r="K149" s="221" t="b">
        <v>0</v>
      </c>
      <c r="L149" s="221" t="b">
        <v>0</v>
      </c>
      <c r="M149" s="220"/>
      <c r="N149" s="221" t="b">
        <v>0</v>
      </c>
      <c r="O149" s="221" t="b">
        <v>0</v>
      </c>
      <c r="P149" s="221" t="b">
        <v>0</v>
      </c>
      <c r="Q149" s="221" t="b">
        <v>0</v>
      </c>
      <c r="R149" s="220"/>
      <c r="S149" s="221" t="b">
        <v>0</v>
      </c>
      <c r="T149" s="221" t="b">
        <v>0</v>
      </c>
      <c r="U149" s="221" t="b">
        <v>0</v>
      </c>
      <c r="V149" s="221" t="b">
        <v>0</v>
      </c>
      <c r="W149" s="220"/>
      <c r="X149" s="221" t="b">
        <v>0</v>
      </c>
      <c r="Y149" s="221" t="b">
        <v>0</v>
      </c>
      <c r="Z149" s="221" t="b">
        <v>0</v>
      </c>
      <c r="AA149" s="221" t="b">
        <v>0</v>
      </c>
      <c r="AB149" s="220"/>
      <c r="AC149" s="221" t="b">
        <v>0</v>
      </c>
      <c r="AD149" s="221" t="b">
        <v>0</v>
      </c>
      <c r="AE149" s="221" t="b">
        <v>0</v>
      </c>
      <c r="AF149" s="221" t="b">
        <v>0</v>
      </c>
      <c r="AG149" s="220"/>
      <c r="AH149" s="221" t="b">
        <v>0</v>
      </c>
      <c r="AI149" s="221" t="b">
        <v>0</v>
      </c>
      <c r="AJ149" s="221" t="b">
        <v>0</v>
      </c>
      <c r="AK149" s="221" t="b">
        <v>0</v>
      </c>
      <c r="AL149" s="220"/>
      <c r="AM149" s="221" t="b">
        <v>0</v>
      </c>
      <c r="AN149" s="221" t="b">
        <v>0</v>
      </c>
      <c r="AO149" s="221" t="b">
        <v>0</v>
      </c>
      <c r="AP149" s="221" t="b">
        <v>0</v>
      </c>
      <c r="AQ149" s="220"/>
      <c r="AR149" s="221" t="b">
        <v>0</v>
      </c>
      <c r="AS149" s="221" t="b">
        <v>0</v>
      </c>
      <c r="AT149" s="221" t="b">
        <v>0</v>
      </c>
      <c r="AU149" s="221" t="b">
        <v>0</v>
      </c>
      <c r="AV149" s="220"/>
      <c r="AW149" s="221" t="b">
        <v>0</v>
      </c>
      <c r="AX149" s="221" t="b">
        <v>0</v>
      </c>
      <c r="AY149" s="221" t="b">
        <v>0</v>
      </c>
      <c r="AZ149" s="221" t="b">
        <v>0</v>
      </c>
      <c r="BA149" s="220"/>
    </row>
    <row r="150" spans="1:53" ht="25.5" customHeight="1" thickBot="1" x14ac:dyDescent="0.25">
      <c r="A150" s="230" t="str">
        <f>IF(B150&lt;&gt;"",IF(D151=TRUE,1,0)+IF(I151=TRUE,1,0)+IF(N151=TRUE,1,0)+IF(S151=TRUE,1,0)+IF(X151=TRUE,1,0)+IF(AC151=TRUE,1,0)+IF(AH151=TRUE,1,0)+IF(AM151=TRUE,1,0)+IF(AR151=TRUE,1,0)+IF(AW151=TRUE,1,0),"")</f>
        <v/>
      </c>
      <c r="B150" s="271"/>
      <c r="C150" s="271"/>
      <c r="D150" s="217" t="s">
        <v>230</v>
      </c>
      <c r="E150" s="217" t="s">
        <v>232</v>
      </c>
      <c r="F150" s="217" t="s">
        <v>234</v>
      </c>
      <c r="G150" s="217" t="s">
        <v>236</v>
      </c>
      <c r="H150" s="220"/>
      <c r="I150" s="217" t="s">
        <v>230</v>
      </c>
      <c r="J150" s="217" t="s">
        <v>232</v>
      </c>
      <c r="K150" s="217" t="s">
        <v>234</v>
      </c>
      <c r="L150" s="217" t="s">
        <v>236</v>
      </c>
      <c r="M150" s="220"/>
      <c r="N150" s="217" t="s">
        <v>230</v>
      </c>
      <c r="O150" s="217" t="s">
        <v>232</v>
      </c>
      <c r="P150" s="217" t="s">
        <v>234</v>
      </c>
      <c r="Q150" s="217" t="s">
        <v>236</v>
      </c>
      <c r="R150" s="220"/>
      <c r="S150" s="217" t="s">
        <v>230</v>
      </c>
      <c r="T150" s="217" t="s">
        <v>232</v>
      </c>
      <c r="U150" s="217" t="s">
        <v>234</v>
      </c>
      <c r="V150" s="217" t="s">
        <v>236</v>
      </c>
      <c r="W150" s="220"/>
      <c r="X150" s="217" t="s">
        <v>230</v>
      </c>
      <c r="Y150" s="217" t="s">
        <v>232</v>
      </c>
      <c r="Z150" s="217" t="s">
        <v>234</v>
      </c>
      <c r="AA150" s="217" t="s">
        <v>236</v>
      </c>
      <c r="AB150" s="220"/>
      <c r="AC150" s="217" t="s">
        <v>230</v>
      </c>
      <c r="AD150" s="217" t="s">
        <v>232</v>
      </c>
      <c r="AE150" s="217" t="s">
        <v>234</v>
      </c>
      <c r="AF150" s="217" t="s">
        <v>236</v>
      </c>
      <c r="AG150" s="220"/>
      <c r="AH150" s="217" t="s">
        <v>230</v>
      </c>
      <c r="AI150" s="217" t="s">
        <v>232</v>
      </c>
      <c r="AJ150" s="217" t="s">
        <v>234</v>
      </c>
      <c r="AK150" s="217" t="s">
        <v>236</v>
      </c>
      <c r="AL150" s="220"/>
      <c r="AM150" s="217" t="s">
        <v>230</v>
      </c>
      <c r="AN150" s="217" t="s">
        <v>232</v>
      </c>
      <c r="AO150" s="217" t="s">
        <v>234</v>
      </c>
      <c r="AP150" s="217" t="s">
        <v>236</v>
      </c>
      <c r="AQ150" s="220"/>
      <c r="AR150" s="217" t="s">
        <v>230</v>
      </c>
      <c r="AS150" s="217" t="s">
        <v>232</v>
      </c>
      <c r="AT150" s="217" t="s">
        <v>234</v>
      </c>
      <c r="AU150" s="217" t="s">
        <v>236</v>
      </c>
      <c r="AV150" s="220"/>
      <c r="AW150" s="217" t="s">
        <v>230</v>
      </c>
      <c r="AX150" s="217" t="s">
        <v>232</v>
      </c>
      <c r="AY150" s="217" t="s">
        <v>234</v>
      </c>
      <c r="AZ150" s="217" t="s">
        <v>236</v>
      </c>
      <c r="BA150" s="220"/>
    </row>
    <row r="151" spans="1:53" ht="25.5" customHeight="1" thickTop="1" x14ac:dyDescent="0.2">
      <c r="A151" s="230" t="str">
        <f>IF(B150&lt;&gt;"",IF(E151=TRUE,1,0)+IF(J151=TRUE,1,0)+IF(O151=TRUE,1,0)+IF(T151=TRUE,1,0)+IF(Y151=TRUE,1,0)+IF(AD151=TRUE,1,0)+IF(AI151=TRUE,1,0)+IF(AN151=TRUE,1,0)+IF(AS151=TRUE,1,0)+IF(AX151=TRUE,1,0),"")</f>
        <v/>
      </c>
      <c r="B151" s="271"/>
      <c r="C151" s="271"/>
      <c r="D151" s="221" t="b">
        <v>0</v>
      </c>
      <c r="E151" s="221" t="b">
        <v>0</v>
      </c>
      <c r="F151" s="221" t="b">
        <v>0</v>
      </c>
      <c r="G151" s="221" t="b">
        <v>0</v>
      </c>
      <c r="H151" s="220"/>
      <c r="I151" s="221" t="b">
        <v>0</v>
      </c>
      <c r="J151" s="221" t="b">
        <v>0</v>
      </c>
      <c r="K151" s="221" t="b">
        <v>0</v>
      </c>
      <c r="L151" s="221" t="b">
        <v>0</v>
      </c>
      <c r="M151" s="220"/>
      <c r="N151" s="221" t="b">
        <v>0</v>
      </c>
      <c r="O151" s="221" t="b">
        <v>0</v>
      </c>
      <c r="P151" s="221" t="b">
        <v>0</v>
      </c>
      <c r="Q151" s="221" t="b">
        <v>0</v>
      </c>
      <c r="R151" s="220"/>
      <c r="S151" s="221" t="b">
        <v>0</v>
      </c>
      <c r="T151" s="221" t="b">
        <v>0</v>
      </c>
      <c r="U151" s="221" t="b">
        <v>0</v>
      </c>
      <c r="V151" s="221" t="b">
        <v>0</v>
      </c>
      <c r="W151" s="220"/>
      <c r="X151" s="221" t="b">
        <v>0</v>
      </c>
      <c r="Y151" s="221" t="b">
        <v>0</v>
      </c>
      <c r="Z151" s="221" t="b">
        <v>0</v>
      </c>
      <c r="AA151" s="221" t="b">
        <v>0</v>
      </c>
      <c r="AB151" s="220"/>
      <c r="AC151" s="221" t="b">
        <v>0</v>
      </c>
      <c r="AD151" s="221" t="b">
        <v>0</v>
      </c>
      <c r="AE151" s="221" t="b">
        <v>0</v>
      </c>
      <c r="AF151" s="221" t="b">
        <v>0</v>
      </c>
      <c r="AG151" s="220"/>
      <c r="AH151" s="221" t="b">
        <v>0</v>
      </c>
      <c r="AI151" s="221" t="b">
        <v>0</v>
      </c>
      <c r="AJ151" s="221" t="b">
        <v>0</v>
      </c>
      <c r="AK151" s="221" t="b">
        <v>0</v>
      </c>
      <c r="AL151" s="220"/>
      <c r="AM151" s="221" t="b">
        <v>0</v>
      </c>
      <c r="AN151" s="221" t="b">
        <v>0</v>
      </c>
      <c r="AO151" s="221" t="b">
        <v>0</v>
      </c>
      <c r="AP151" s="221" t="b">
        <v>0</v>
      </c>
      <c r="AQ151" s="220"/>
      <c r="AR151" s="221" t="b">
        <v>0</v>
      </c>
      <c r="AS151" s="221" t="b">
        <v>0</v>
      </c>
      <c r="AT151" s="221" t="b">
        <v>0</v>
      </c>
      <c r="AU151" s="221" t="b">
        <v>0</v>
      </c>
      <c r="AV151" s="220"/>
      <c r="AW151" s="221" t="b">
        <v>0</v>
      </c>
      <c r="AX151" s="221" t="b">
        <v>0</v>
      </c>
      <c r="AY151" s="221" t="b">
        <v>0</v>
      </c>
      <c r="AZ151" s="221" t="b">
        <v>0</v>
      </c>
      <c r="BA151" s="220"/>
    </row>
    <row r="152" spans="1:53" ht="25.5" customHeight="1" thickBot="1" x14ac:dyDescent="0.25">
      <c r="A152" s="230" t="str">
        <f>IF(B152&lt;&gt;"",IF(D153=TRUE,1,0)+IF(I153=TRUE,1,0)+IF(N153=TRUE,1,0)+IF(S153=TRUE,1,0)+IF(X153=TRUE,1,0)+IF(AC153=TRUE,1,0)+IF(AH153=TRUE,1,0)+IF(AM153=TRUE,1,0)+IF(AR153=TRUE,1,0)+IF(AW153=TRUE,1,0),"")</f>
        <v/>
      </c>
      <c r="B152" s="271"/>
      <c r="C152" s="271"/>
      <c r="D152" s="217" t="s">
        <v>230</v>
      </c>
      <c r="E152" s="217" t="s">
        <v>232</v>
      </c>
      <c r="F152" s="217" t="s">
        <v>234</v>
      </c>
      <c r="G152" s="217" t="s">
        <v>236</v>
      </c>
      <c r="H152" s="220"/>
      <c r="I152" s="217" t="s">
        <v>230</v>
      </c>
      <c r="J152" s="217" t="s">
        <v>232</v>
      </c>
      <c r="K152" s="217" t="s">
        <v>234</v>
      </c>
      <c r="L152" s="217" t="s">
        <v>236</v>
      </c>
      <c r="M152" s="220"/>
      <c r="N152" s="217" t="s">
        <v>230</v>
      </c>
      <c r="O152" s="217" t="s">
        <v>232</v>
      </c>
      <c r="P152" s="217" t="s">
        <v>234</v>
      </c>
      <c r="Q152" s="217" t="s">
        <v>236</v>
      </c>
      <c r="R152" s="220"/>
      <c r="S152" s="217" t="s">
        <v>230</v>
      </c>
      <c r="T152" s="217" t="s">
        <v>232</v>
      </c>
      <c r="U152" s="217" t="s">
        <v>234</v>
      </c>
      <c r="V152" s="217" t="s">
        <v>236</v>
      </c>
      <c r="W152" s="220"/>
      <c r="X152" s="217" t="s">
        <v>230</v>
      </c>
      <c r="Y152" s="217" t="s">
        <v>232</v>
      </c>
      <c r="Z152" s="217" t="s">
        <v>234</v>
      </c>
      <c r="AA152" s="217" t="s">
        <v>236</v>
      </c>
      <c r="AB152" s="220"/>
      <c r="AC152" s="217" t="s">
        <v>230</v>
      </c>
      <c r="AD152" s="217" t="s">
        <v>232</v>
      </c>
      <c r="AE152" s="217" t="s">
        <v>234</v>
      </c>
      <c r="AF152" s="217" t="s">
        <v>236</v>
      </c>
      <c r="AG152" s="220"/>
      <c r="AH152" s="217" t="s">
        <v>230</v>
      </c>
      <c r="AI152" s="217" t="s">
        <v>232</v>
      </c>
      <c r="AJ152" s="217" t="s">
        <v>234</v>
      </c>
      <c r="AK152" s="217" t="s">
        <v>236</v>
      </c>
      <c r="AL152" s="220"/>
      <c r="AM152" s="217" t="s">
        <v>230</v>
      </c>
      <c r="AN152" s="217" t="s">
        <v>232</v>
      </c>
      <c r="AO152" s="217" t="s">
        <v>234</v>
      </c>
      <c r="AP152" s="217" t="s">
        <v>236</v>
      </c>
      <c r="AQ152" s="220"/>
      <c r="AR152" s="217" t="s">
        <v>230</v>
      </c>
      <c r="AS152" s="217" t="s">
        <v>232</v>
      </c>
      <c r="AT152" s="217" t="s">
        <v>234</v>
      </c>
      <c r="AU152" s="217" t="s">
        <v>236</v>
      </c>
      <c r="AV152" s="220"/>
      <c r="AW152" s="217" t="s">
        <v>230</v>
      </c>
      <c r="AX152" s="217" t="s">
        <v>232</v>
      </c>
      <c r="AY152" s="217" t="s">
        <v>234</v>
      </c>
      <c r="AZ152" s="217" t="s">
        <v>236</v>
      </c>
      <c r="BA152" s="220"/>
    </row>
    <row r="153" spans="1:53" ht="25.5" customHeight="1" thickTop="1" x14ac:dyDescent="0.2">
      <c r="A153" s="230" t="str">
        <f>IF(B152&lt;&gt;"",IF(E153=TRUE,1,0)+IF(J153=TRUE,1,0)+IF(O153=TRUE,1,0)+IF(T153=TRUE,1,0)+IF(Y153=TRUE,1,0)+IF(AD153=TRUE,1,0)+IF(AI153=TRUE,1,0)+IF(AN153=TRUE,1,0)+IF(AS153=TRUE,1,0)+IF(AX153=TRUE,1,0),"")</f>
        <v/>
      </c>
      <c r="B153" s="271"/>
      <c r="C153" s="271"/>
      <c r="D153" s="221" t="b">
        <v>0</v>
      </c>
      <c r="E153" s="221" t="b">
        <v>0</v>
      </c>
      <c r="F153" s="221" t="b">
        <v>0</v>
      </c>
      <c r="G153" s="221" t="b">
        <v>0</v>
      </c>
      <c r="H153" s="220"/>
      <c r="I153" s="221" t="b">
        <v>0</v>
      </c>
      <c r="J153" s="221" t="b">
        <v>0</v>
      </c>
      <c r="K153" s="221" t="b">
        <v>0</v>
      </c>
      <c r="L153" s="221" t="b">
        <v>0</v>
      </c>
      <c r="M153" s="220"/>
      <c r="N153" s="221" t="b">
        <v>0</v>
      </c>
      <c r="O153" s="221" t="b">
        <v>0</v>
      </c>
      <c r="P153" s="221" t="b">
        <v>0</v>
      </c>
      <c r="Q153" s="221" t="b">
        <v>0</v>
      </c>
      <c r="R153" s="220"/>
      <c r="S153" s="221" t="b">
        <v>0</v>
      </c>
      <c r="T153" s="221" t="b">
        <v>0</v>
      </c>
      <c r="U153" s="221" t="b">
        <v>0</v>
      </c>
      <c r="V153" s="221" t="b">
        <v>0</v>
      </c>
      <c r="W153" s="220"/>
      <c r="X153" s="221" t="b">
        <v>0</v>
      </c>
      <c r="Y153" s="221" t="b">
        <v>0</v>
      </c>
      <c r="Z153" s="221" t="b">
        <v>0</v>
      </c>
      <c r="AA153" s="221" t="b">
        <v>0</v>
      </c>
      <c r="AB153" s="220"/>
      <c r="AC153" s="221" t="b">
        <v>0</v>
      </c>
      <c r="AD153" s="221" t="b">
        <v>0</v>
      </c>
      <c r="AE153" s="221" t="b">
        <v>0</v>
      </c>
      <c r="AF153" s="221" t="b">
        <v>0</v>
      </c>
      <c r="AG153" s="220"/>
      <c r="AH153" s="221" t="b">
        <v>0</v>
      </c>
      <c r="AI153" s="221" t="b">
        <v>0</v>
      </c>
      <c r="AJ153" s="221" t="b">
        <v>0</v>
      </c>
      <c r="AK153" s="221" t="b">
        <v>0</v>
      </c>
      <c r="AL153" s="220"/>
      <c r="AM153" s="221" t="b">
        <v>0</v>
      </c>
      <c r="AN153" s="221" t="b">
        <v>0</v>
      </c>
      <c r="AO153" s="221" t="b">
        <v>0</v>
      </c>
      <c r="AP153" s="221" t="b">
        <v>0</v>
      </c>
      <c r="AQ153" s="220"/>
      <c r="AR153" s="221" t="b">
        <v>0</v>
      </c>
      <c r="AS153" s="221" t="b">
        <v>0</v>
      </c>
      <c r="AT153" s="221" t="b">
        <v>0</v>
      </c>
      <c r="AU153" s="221" t="b">
        <v>0</v>
      </c>
      <c r="AV153" s="220"/>
      <c r="AW153" s="221" t="b">
        <v>0</v>
      </c>
      <c r="AX153" s="221" t="b">
        <v>0</v>
      </c>
      <c r="AY153" s="221" t="b">
        <v>0</v>
      </c>
      <c r="AZ153" s="221" t="b">
        <v>0</v>
      </c>
      <c r="BA153" s="220"/>
    </row>
    <row r="154" spans="1:53" ht="25.5" customHeight="1" thickBot="1" x14ac:dyDescent="0.25">
      <c r="A154" s="230" t="str">
        <f>IF(B154&lt;&gt;"",IF(D155=TRUE,1,0)+IF(I155=TRUE,1,0)+IF(N155=TRUE,1,0)+IF(S155=TRUE,1,0)+IF(X155=TRUE,1,0)+IF(AC155=TRUE,1,0)+IF(AH155=TRUE,1,0)+IF(AM155=TRUE,1,0)+IF(AR155=TRUE,1,0)+IF(AW155=TRUE,1,0),"")</f>
        <v/>
      </c>
      <c r="B154" s="271"/>
      <c r="C154" s="271"/>
      <c r="D154" s="217" t="s">
        <v>230</v>
      </c>
      <c r="E154" s="217" t="s">
        <v>232</v>
      </c>
      <c r="F154" s="217" t="s">
        <v>234</v>
      </c>
      <c r="G154" s="217" t="s">
        <v>236</v>
      </c>
      <c r="H154" s="220"/>
      <c r="I154" s="217" t="s">
        <v>230</v>
      </c>
      <c r="J154" s="217" t="s">
        <v>232</v>
      </c>
      <c r="K154" s="217" t="s">
        <v>234</v>
      </c>
      <c r="L154" s="217" t="s">
        <v>236</v>
      </c>
      <c r="M154" s="220"/>
      <c r="N154" s="217" t="s">
        <v>230</v>
      </c>
      <c r="O154" s="217" t="s">
        <v>232</v>
      </c>
      <c r="P154" s="217" t="s">
        <v>234</v>
      </c>
      <c r="Q154" s="217" t="s">
        <v>236</v>
      </c>
      <c r="R154" s="220"/>
      <c r="S154" s="217" t="s">
        <v>230</v>
      </c>
      <c r="T154" s="217" t="s">
        <v>232</v>
      </c>
      <c r="U154" s="217" t="s">
        <v>234</v>
      </c>
      <c r="V154" s="217" t="s">
        <v>236</v>
      </c>
      <c r="W154" s="220"/>
      <c r="X154" s="217" t="s">
        <v>230</v>
      </c>
      <c r="Y154" s="217" t="s">
        <v>232</v>
      </c>
      <c r="Z154" s="217" t="s">
        <v>234</v>
      </c>
      <c r="AA154" s="217" t="s">
        <v>236</v>
      </c>
      <c r="AB154" s="220"/>
      <c r="AC154" s="217" t="s">
        <v>230</v>
      </c>
      <c r="AD154" s="217" t="s">
        <v>232</v>
      </c>
      <c r="AE154" s="217" t="s">
        <v>234</v>
      </c>
      <c r="AF154" s="217" t="s">
        <v>236</v>
      </c>
      <c r="AG154" s="220"/>
      <c r="AH154" s="217" t="s">
        <v>230</v>
      </c>
      <c r="AI154" s="217" t="s">
        <v>232</v>
      </c>
      <c r="AJ154" s="217" t="s">
        <v>234</v>
      </c>
      <c r="AK154" s="217" t="s">
        <v>236</v>
      </c>
      <c r="AL154" s="220"/>
      <c r="AM154" s="217" t="s">
        <v>230</v>
      </c>
      <c r="AN154" s="217" t="s">
        <v>232</v>
      </c>
      <c r="AO154" s="217" t="s">
        <v>234</v>
      </c>
      <c r="AP154" s="217" t="s">
        <v>236</v>
      </c>
      <c r="AQ154" s="220"/>
      <c r="AR154" s="217" t="s">
        <v>230</v>
      </c>
      <c r="AS154" s="217" t="s">
        <v>232</v>
      </c>
      <c r="AT154" s="217" t="s">
        <v>234</v>
      </c>
      <c r="AU154" s="217" t="s">
        <v>236</v>
      </c>
      <c r="AV154" s="220"/>
      <c r="AW154" s="217" t="s">
        <v>230</v>
      </c>
      <c r="AX154" s="217" t="s">
        <v>232</v>
      </c>
      <c r="AY154" s="217" t="s">
        <v>234</v>
      </c>
      <c r="AZ154" s="217" t="s">
        <v>236</v>
      </c>
      <c r="BA154" s="220"/>
    </row>
    <row r="155" spans="1:53" ht="25.5" customHeight="1" thickTop="1" x14ac:dyDescent="0.2">
      <c r="A155" s="230" t="str">
        <f>IF(B154&lt;&gt;"",IF(E155=TRUE,1,0)+IF(J155=TRUE,1,0)+IF(O155=TRUE,1,0)+IF(T155=TRUE,1,0)+IF(Y155=TRUE,1,0)+IF(AD155=TRUE,1,0)+IF(AI155=TRUE,1,0)+IF(AN155=TRUE,1,0)+IF(AS155=TRUE,1,0)+IF(AX155=TRUE,1,0),"")</f>
        <v/>
      </c>
      <c r="B155" s="271"/>
      <c r="C155" s="271"/>
      <c r="D155" s="221" t="b">
        <v>0</v>
      </c>
      <c r="E155" s="221" t="b">
        <v>0</v>
      </c>
      <c r="F155" s="221" t="b">
        <v>0</v>
      </c>
      <c r="G155" s="221" t="b">
        <v>0</v>
      </c>
      <c r="H155" s="220"/>
      <c r="I155" s="221" t="b">
        <v>0</v>
      </c>
      <c r="J155" s="221" t="b">
        <v>0</v>
      </c>
      <c r="K155" s="221" t="b">
        <v>0</v>
      </c>
      <c r="L155" s="221" t="b">
        <v>0</v>
      </c>
      <c r="M155" s="220"/>
      <c r="N155" s="221" t="b">
        <v>0</v>
      </c>
      <c r="O155" s="221" t="b">
        <v>0</v>
      </c>
      <c r="P155" s="221" t="b">
        <v>0</v>
      </c>
      <c r="Q155" s="221" t="b">
        <v>0</v>
      </c>
      <c r="R155" s="220"/>
      <c r="S155" s="221" t="b">
        <v>0</v>
      </c>
      <c r="T155" s="221" t="b">
        <v>0</v>
      </c>
      <c r="U155" s="221" t="b">
        <v>0</v>
      </c>
      <c r="V155" s="221" t="b">
        <v>0</v>
      </c>
      <c r="W155" s="220"/>
      <c r="X155" s="221" t="b">
        <v>0</v>
      </c>
      <c r="Y155" s="221" t="b">
        <v>0</v>
      </c>
      <c r="Z155" s="221" t="b">
        <v>0</v>
      </c>
      <c r="AA155" s="221" t="b">
        <v>0</v>
      </c>
      <c r="AB155" s="220"/>
      <c r="AC155" s="221" t="b">
        <v>0</v>
      </c>
      <c r="AD155" s="221" t="b">
        <v>0</v>
      </c>
      <c r="AE155" s="221" t="b">
        <v>0</v>
      </c>
      <c r="AF155" s="221" t="b">
        <v>0</v>
      </c>
      <c r="AG155" s="220"/>
      <c r="AH155" s="221" t="b">
        <v>0</v>
      </c>
      <c r="AI155" s="221" t="b">
        <v>0</v>
      </c>
      <c r="AJ155" s="221" t="b">
        <v>0</v>
      </c>
      <c r="AK155" s="221" t="b">
        <v>0</v>
      </c>
      <c r="AL155" s="220"/>
      <c r="AM155" s="221" t="b">
        <v>0</v>
      </c>
      <c r="AN155" s="221" t="b">
        <v>0</v>
      </c>
      <c r="AO155" s="221" t="b">
        <v>0</v>
      </c>
      <c r="AP155" s="221" t="b">
        <v>0</v>
      </c>
      <c r="AQ155" s="220"/>
      <c r="AR155" s="221" t="b">
        <v>0</v>
      </c>
      <c r="AS155" s="221" t="b">
        <v>0</v>
      </c>
      <c r="AT155" s="221" t="b">
        <v>0</v>
      </c>
      <c r="AU155" s="221" t="b">
        <v>0</v>
      </c>
      <c r="AV155" s="220"/>
      <c r="AW155" s="221" t="b">
        <v>0</v>
      </c>
      <c r="AX155" s="221" t="b">
        <v>0</v>
      </c>
      <c r="AY155" s="221" t="b">
        <v>0</v>
      </c>
      <c r="AZ155" s="221" t="b">
        <v>0</v>
      </c>
      <c r="BA155" s="220"/>
    </row>
    <row r="156" spans="1:53" ht="25.5" customHeight="1" thickBot="1" x14ac:dyDescent="0.25">
      <c r="A156" s="230" t="str">
        <f>IF(B156&lt;&gt;"",IF(D157=TRUE,1,0)+IF(I157=TRUE,1,0)+IF(N157=TRUE,1,0)+IF(S157=TRUE,1,0)+IF(X157=TRUE,1,0)+IF(AC157=TRUE,1,0)+IF(AH157=TRUE,1,0)+IF(AM157=TRUE,1,0)+IF(AR157=TRUE,1,0)+IF(AW157=TRUE,1,0),"")</f>
        <v/>
      </c>
      <c r="B156" s="271"/>
      <c r="C156" s="271"/>
      <c r="D156" s="217" t="s">
        <v>230</v>
      </c>
      <c r="E156" s="217" t="s">
        <v>232</v>
      </c>
      <c r="F156" s="217" t="s">
        <v>234</v>
      </c>
      <c r="G156" s="217" t="s">
        <v>236</v>
      </c>
      <c r="H156" s="220"/>
      <c r="I156" s="217" t="s">
        <v>230</v>
      </c>
      <c r="J156" s="217" t="s">
        <v>232</v>
      </c>
      <c r="K156" s="217" t="s">
        <v>234</v>
      </c>
      <c r="L156" s="217" t="s">
        <v>236</v>
      </c>
      <c r="M156" s="220"/>
      <c r="N156" s="217" t="s">
        <v>230</v>
      </c>
      <c r="O156" s="217" t="s">
        <v>232</v>
      </c>
      <c r="P156" s="217" t="s">
        <v>234</v>
      </c>
      <c r="Q156" s="217" t="s">
        <v>236</v>
      </c>
      <c r="R156" s="220"/>
      <c r="S156" s="217" t="s">
        <v>230</v>
      </c>
      <c r="T156" s="217" t="s">
        <v>232</v>
      </c>
      <c r="U156" s="217" t="s">
        <v>234</v>
      </c>
      <c r="V156" s="217" t="s">
        <v>236</v>
      </c>
      <c r="W156" s="220"/>
      <c r="X156" s="217" t="s">
        <v>230</v>
      </c>
      <c r="Y156" s="217" t="s">
        <v>232</v>
      </c>
      <c r="Z156" s="217" t="s">
        <v>234</v>
      </c>
      <c r="AA156" s="217" t="s">
        <v>236</v>
      </c>
      <c r="AB156" s="220"/>
      <c r="AC156" s="217" t="s">
        <v>230</v>
      </c>
      <c r="AD156" s="217" t="s">
        <v>232</v>
      </c>
      <c r="AE156" s="217" t="s">
        <v>234</v>
      </c>
      <c r="AF156" s="217" t="s">
        <v>236</v>
      </c>
      <c r="AG156" s="220"/>
      <c r="AH156" s="217" t="s">
        <v>230</v>
      </c>
      <c r="AI156" s="217" t="s">
        <v>232</v>
      </c>
      <c r="AJ156" s="217" t="s">
        <v>234</v>
      </c>
      <c r="AK156" s="217" t="s">
        <v>236</v>
      </c>
      <c r="AL156" s="220"/>
      <c r="AM156" s="217" t="s">
        <v>230</v>
      </c>
      <c r="AN156" s="217" t="s">
        <v>232</v>
      </c>
      <c r="AO156" s="217" t="s">
        <v>234</v>
      </c>
      <c r="AP156" s="217" t="s">
        <v>236</v>
      </c>
      <c r="AQ156" s="220"/>
      <c r="AR156" s="217" t="s">
        <v>230</v>
      </c>
      <c r="AS156" s="217" t="s">
        <v>232</v>
      </c>
      <c r="AT156" s="217" t="s">
        <v>234</v>
      </c>
      <c r="AU156" s="217" t="s">
        <v>236</v>
      </c>
      <c r="AV156" s="220"/>
      <c r="AW156" s="217" t="s">
        <v>230</v>
      </c>
      <c r="AX156" s="217" t="s">
        <v>232</v>
      </c>
      <c r="AY156" s="217" t="s">
        <v>234</v>
      </c>
      <c r="AZ156" s="217" t="s">
        <v>236</v>
      </c>
      <c r="BA156" s="220"/>
    </row>
    <row r="157" spans="1:53" ht="25.5" customHeight="1" thickTop="1" x14ac:dyDescent="0.2">
      <c r="A157" s="230" t="str">
        <f>IF(B156&lt;&gt;"",IF(E157=TRUE,1,0)+IF(J157=TRUE,1,0)+IF(O157=TRUE,1,0)+IF(T157=TRUE,1,0)+IF(Y157=TRUE,1,0)+IF(AD157=TRUE,1,0)+IF(AI157=TRUE,1,0)+IF(AN157=TRUE,1,0)+IF(AS157=TRUE,1,0)+IF(AX157=TRUE,1,0),"")</f>
        <v/>
      </c>
      <c r="B157" s="271"/>
      <c r="C157" s="271"/>
      <c r="D157" s="221" t="b">
        <v>0</v>
      </c>
      <c r="E157" s="221" t="b">
        <v>0</v>
      </c>
      <c r="F157" s="221" t="b">
        <v>0</v>
      </c>
      <c r="G157" s="221" t="b">
        <v>0</v>
      </c>
      <c r="H157" s="220"/>
      <c r="I157" s="221" t="b">
        <v>0</v>
      </c>
      <c r="J157" s="221" t="b">
        <v>0</v>
      </c>
      <c r="K157" s="221" t="b">
        <v>0</v>
      </c>
      <c r="L157" s="221" t="b">
        <v>0</v>
      </c>
      <c r="M157" s="220"/>
      <c r="N157" s="221" t="b">
        <v>0</v>
      </c>
      <c r="O157" s="221" t="b">
        <v>0</v>
      </c>
      <c r="P157" s="221" t="b">
        <v>0</v>
      </c>
      <c r="Q157" s="221" t="b">
        <v>0</v>
      </c>
      <c r="R157" s="220"/>
      <c r="S157" s="221" t="b">
        <v>0</v>
      </c>
      <c r="T157" s="221" t="b">
        <v>0</v>
      </c>
      <c r="U157" s="221" t="b">
        <v>0</v>
      </c>
      <c r="V157" s="221" t="b">
        <v>0</v>
      </c>
      <c r="W157" s="220"/>
      <c r="X157" s="221" t="b">
        <v>0</v>
      </c>
      <c r="Y157" s="221" t="b">
        <v>0</v>
      </c>
      <c r="Z157" s="221" t="b">
        <v>0</v>
      </c>
      <c r="AA157" s="221" t="b">
        <v>0</v>
      </c>
      <c r="AB157" s="220"/>
      <c r="AC157" s="221" t="b">
        <v>0</v>
      </c>
      <c r="AD157" s="221" t="b">
        <v>0</v>
      </c>
      <c r="AE157" s="221" t="b">
        <v>0</v>
      </c>
      <c r="AF157" s="221" t="b">
        <v>0</v>
      </c>
      <c r="AG157" s="220"/>
      <c r="AH157" s="221" t="b">
        <v>0</v>
      </c>
      <c r="AI157" s="221" t="b">
        <v>0</v>
      </c>
      <c r="AJ157" s="221" t="b">
        <v>0</v>
      </c>
      <c r="AK157" s="221" t="b">
        <v>0</v>
      </c>
      <c r="AL157" s="220"/>
      <c r="AM157" s="221" t="b">
        <v>0</v>
      </c>
      <c r="AN157" s="221" t="b">
        <v>0</v>
      </c>
      <c r="AO157" s="221" t="b">
        <v>0</v>
      </c>
      <c r="AP157" s="221" t="b">
        <v>0</v>
      </c>
      <c r="AQ157" s="220"/>
      <c r="AR157" s="221" t="b">
        <v>0</v>
      </c>
      <c r="AS157" s="221" t="b">
        <v>0</v>
      </c>
      <c r="AT157" s="221" t="b">
        <v>0</v>
      </c>
      <c r="AU157" s="221" t="b">
        <v>0</v>
      </c>
      <c r="AV157" s="220"/>
      <c r="AW157" s="221" t="b">
        <v>0</v>
      </c>
      <c r="AX157" s="221" t="b">
        <v>0</v>
      </c>
      <c r="AY157" s="221" t="b">
        <v>0</v>
      </c>
      <c r="AZ157" s="221" t="b">
        <v>0</v>
      </c>
      <c r="BA157" s="220"/>
    </row>
    <row r="158" spans="1:53" ht="25.5" customHeight="1" thickBot="1" x14ac:dyDescent="0.25">
      <c r="A158" s="230" t="str">
        <f>IF(B158&lt;&gt;"",IF(D159=TRUE,1,0)+IF(I159=TRUE,1,0)+IF(N159=TRUE,1,0)+IF(S159=TRUE,1,0)+IF(X159=TRUE,1,0)+IF(AC159=TRUE,1,0)+IF(AH159=TRUE,1,0)+IF(AM159=TRUE,1,0)+IF(AR159=TRUE,1,0)+IF(AW159=TRUE,1,0),"")</f>
        <v/>
      </c>
      <c r="B158" s="271"/>
      <c r="C158" s="271"/>
      <c r="D158" s="217" t="s">
        <v>230</v>
      </c>
      <c r="E158" s="217" t="s">
        <v>232</v>
      </c>
      <c r="F158" s="217" t="s">
        <v>234</v>
      </c>
      <c r="G158" s="217" t="s">
        <v>236</v>
      </c>
      <c r="H158" s="220"/>
      <c r="I158" s="217" t="s">
        <v>230</v>
      </c>
      <c r="J158" s="217" t="s">
        <v>232</v>
      </c>
      <c r="K158" s="217" t="s">
        <v>234</v>
      </c>
      <c r="L158" s="217" t="s">
        <v>236</v>
      </c>
      <c r="M158" s="220"/>
      <c r="N158" s="217" t="s">
        <v>230</v>
      </c>
      <c r="O158" s="217" t="s">
        <v>232</v>
      </c>
      <c r="P158" s="217" t="s">
        <v>234</v>
      </c>
      <c r="Q158" s="217" t="s">
        <v>236</v>
      </c>
      <c r="R158" s="220"/>
      <c r="S158" s="217" t="s">
        <v>230</v>
      </c>
      <c r="T158" s="217" t="s">
        <v>232</v>
      </c>
      <c r="U158" s="217" t="s">
        <v>234</v>
      </c>
      <c r="V158" s="217" t="s">
        <v>236</v>
      </c>
      <c r="W158" s="220"/>
      <c r="X158" s="217" t="s">
        <v>230</v>
      </c>
      <c r="Y158" s="217" t="s">
        <v>232</v>
      </c>
      <c r="Z158" s="217" t="s">
        <v>234</v>
      </c>
      <c r="AA158" s="217" t="s">
        <v>236</v>
      </c>
      <c r="AB158" s="220"/>
      <c r="AC158" s="217" t="s">
        <v>230</v>
      </c>
      <c r="AD158" s="217" t="s">
        <v>232</v>
      </c>
      <c r="AE158" s="217" t="s">
        <v>234</v>
      </c>
      <c r="AF158" s="217" t="s">
        <v>236</v>
      </c>
      <c r="AG158" s="220"/>
      <c r="AH158" s="217" t="s">
        <v>230</v>
      </c>
      <c r="AI158" s="217" t="s">
        <v>232</v>
      </c>
      <c r="AJ158" s="217" t="s">
        <v>234</v>
      </c>
      <c r="AK158" s="217" t="s">
        <v>236</v>
      </c>
      <c r="AL158" s="220"/>
      <c r="AM158" s="217" t="s">
        <v>230</v>
      </c>
      <c r="AN158" s="217" t="s">
        <v>232</v>
      </c>
      <c r="AO158" s="217" t="s">
        <v>234</v>
      </c>
      <c r="AP158" s="217" t="s">
        <v>236</v>
      </c>
      <c r="AQ158" s="220"/>
      <c r="AR158" s="217" t="s">
        <v>230</v>
      </c>
      <c r="AS158" s="217" t="s">
        <v>232</v>
      </c>
      <c r="AT158" s="217" t="s">
        <v>234</v>
      </c>
      <c r="AU158" s="217" t="s">
        <v>236</v>
      </c>
      <c r="AV158" s="220"/>
      <c r="AW158" s="217" t="s">
        <v>230</v>
      </c>
      <c r="AX158" s="217" t="s">
        <v>232</v>
      </c>
      <c r="AY158" s="217" t="s">
        <v>234</v>
      </c>
      <c r="AZ158" s="217" t="s">
        <v>236</v>
      </c>
      <c r="BA158" s="220"/>
    </row>
    <row r="159" spans="1:53" ht="25.5" customHeight="1" thickTop="1" x14ac:dyDescent="0.2">
      <c r="A159" s="230" t="str">
        <f>IF(B158&lt;&gt;"",IF(E159=TRUE,1,0)+IF(J159=TRUE,1,0)+IF(O159=TRUE,1,0)+IF(T159=TRUE,1,0)+IF(Y159=TRUE,1,0)+IF(AD159=TRUE,1,0)+IF(AI159=TRUE,1,0)+IF(AN159=TRUE,1,0)+IF(AS159=TRUE,1,0)+IF(AX159=TRUE,1,0),"")</f>
        <v/>
      </c>
      <c r="B159" s="271"/>
      <c r="C159" s="271"/>
      <c r="D159" s="221" t="b">
        <v>0</v>
      </c>
      <c r="E159" s="221" t="b">
        <v>0</v>
      </c>
      <c r="F159" s="221" t="b">
        <v>0</v>
      </c>
      <c r="G159" s="221" t="b">
        <v>0</v>
      </c>
      <c r="H159" s="220"/>
      <c r="I159" s="221" t="b">
        <v>0</v>
      </c>
      <c r="J159" s="221" t="b">
        <v>0</v>
      </c>
      <c r="K159" s="221" t="b">
        <v>0</v>
      </c>
      <c r="L159" s="221" t="b">
        <v>0</v>
      </c>
      <c r="M159" s="220"/>
      <c r="N159" s="221" t="b">
        <v>0</v>
      </c>
      <c r="O159" s="221" t="b">
        <v>0</v>
      </c>
      <c r="P159" s="221" t="b">
        <v>0</v>
      </c>
      <c r="Q159" s="221" t="b">
        <v>0</v>
      </c>
      <c r="R159" s="220"/>
      <c r="S159" s="221" t="b">
        <v>0</v>
      </c>
      <c r="T159" s="221" t="b">
        <v>0</v>
      </c>
      <c r="U159" s="221" t="b">
        <v>0</v>
      </c>
      <c r="V159" s="221" t="b">
        <v>0</v>
      </c>
      <c r="W159" s="220"/>
      <c r="X159" s="221" t="b">
        <v>0</v>
      </c>
      <c r="Y159" s="221" t="b">
        <v>0</v>
      </c>
      <c r="Z159" s="221" t="b">
        <v>0</v>
      </c>
      <c r="AA159" s="221" t="b">
        <v>0</v>
      </c>
      <c r="AB159" s="220"/>
      <c r="AC159" s="221" t="b">
        <v>0</v>
      </c>
      <c r="AD159" s="221" t="b">
        <v>0</v>
      </c>
      <c r="AE159" s="221" t="b">
        <v>0</v>
      </c>
      <c r="AF159" s="221" t="b">
        <v>0</v>
      </c>
      <c r="AG159" s="220"/>
      <c r="AH159" s="221" t="b">
        <v>0</v>
      </c>
      <c r="AI159" s="221" t="b">
        <v>0</v>
      </c>
      <c r="AJ159" s="221" t="b">
        <v>0</v>
      </c>
      <c r="AK159" s="221" t="b">
        <v>0</v>
      </c>
      <c r="AL159" s="220"/>
      <c r="AM159" s="221" t="b">
        <v>0</v>
      </c>
      <c r="AN159" s="221" t="b">
        <v>0</v>
      </c>
      <c r="AO159" s="221" t="b">
        <v>0</v>
      </c>
      <c r="AP159" s="221" t="b">
        <v>0</v>
      </c>
      <c r="AQ159" s="220"/>
      <c r="AR159" s="221" t="b">
        <v>0</v>
      </c>
      <c r="AS159" s="221" t="b">
        <v>0</v>
      </c>
      <c r="AT159" s="221" t="b">
        <v>0</v>
      </c>
      <c r="AU159" s="221" t="b">
        <v>0</v>
      </c>
      <c r="AV159" s="220"/>
      <c r="AW159" s="221" t="b">
        <v>0</v>
      </c>
      <c r="AX159" s="221" t="b">
        <v>0</v>
      </c>
      <c r="AY159" s="221" t="b">
        <v>0</v>
      </c>
      <c r="AZ159" s="221" t="b">
        <v>0</v>
      </c>
      <c r="BA159" s="220"/>
    </row>
    <row r="160" spans="1:53" ht="25.5" customHeight="1" thickBot="1" x14ac:dyDescent="0.25">
      <c r="A160" s="230" t="str">
        <f>IF(B160&lt;&gt;"",IF(D161=TRUE,1,0)+IF(I161=TRUE,1,0)+IF(N161=TRUE,1,0)+IF(S161=TRUE,1,0)+IF(X161=TRUE,1,0)+IF(AC161=TRUE,1,0)+IF(AH161=TRUE,1,0)+IF(AM161=TRUE,1,0)+IF(AR161=TRUE,1,0)+IF(AW161=TRUE,1,0),"")</f>
        <v/>
      </c>
      <c r="B160" s="271"/>
      <c r="C160" s="271"/>
      <c r="D160" s="217" t="s">
        <v>230</v>
      </c>
      <c r="E160" s="217" t="s">
        <v>232</v>
      </c>
      <c r="F160" s="217" t="s">
        <v>234</v>
      </c>
      <c r="G160" s="217" t="s">
        <v>236</v>
      </c>
      <c r="H160" s="220"/>
      <c r="I160" s="217" t="s">
        <v>230</v>
      </c>
      <c r="J160" s="217" t="s">
        <v>232</v>
      </c>
      <c r="K160" s="217" t="s">
        <v>234</v>
      </c>
      <c r="L160" s="217" t="s">
        <v>236</v>
      </c>
      <c r="M160" s="220"/>
      <c r="N160" s="217" t="s">
        <v>230</v>
      </c>
      <c r="O160" s="217" t="s">
        <v>232</v>
      </c>
      <c r="P160" s="217" t="s">
        <v>234</v>
      </c>
      <c r="Q160" s="217" t="s">
        <v>236</v>
      </c>
      <c r="R160" s="220"/>
      <c r="S160" s="217" t="s">
        <v>230</v>
      </c>
      <c r="T160" s="217" t="s">
        <v>232</v>
      </c>
      <c r="U160" s="217" t="s">
        <v>234</v>
      </c>
      <c r="V160" s="217" t="s">
        <v>236</v>
      </c>
      <c r="W160" s="220"/>
      <c r="X160" s="217" t="s">
        <v>230</v>
      </c>
      <c r="Y160" s="217" t="s">
        <v>232</v>
      </c>
      <c r="Z160" s="217" t="s">
        <v>234</v>
      </c>
      <c r="AA160" s="217" t="s">
        <v>236</v>
      </c>
      <c r="AB160" s="220"/>
      <c r="AC160" s="217" t="s">
        <v>230</v>
      </c>
      <c r="AD160" s="217" t="s">
        <v>232</v>
      </c>
      <c r="AE160" s="217" t="s">
        <v>234</v>
      </c>
      <c r="AF160" s="217" t="s">
        <v>236</v>
      </c>
      <c r="AG160" s="220"/>
      <c r="AH160" s="217" t="s">
        <v>230</v>
      </c>
      <c r="AI160" s="217" t="s">
        <v>232</v>
      </c>
      <c r="AJ160" s="217" t="s">
        <v>234</v>
      </c>
      <c r="AK160" s="217" t="s">
        <v>236</v>
      </c>
      <c r="AL160" s="220"/>
      <c r="AM160" s="217" t="s">
        <v>230</v>
      </c>
      <c r="AN160" s="217" t="s">
        <v>232</v>
      </c>
      <c r="AO160" s="217" t="s">
        <v>234</v>
      </c>
      <c r="AP160" s="217" t="s">
        <v>236</v>
      </c>
      <c r="AQ160" s="220"/>
      <c r="AR160" s="217" t="s">
        <v>230</v>
      </c>
      <c r="AS160" s="217" t="s">
        <v>232</v>
      </c>
      <c r="AT160" s="217" t="s">
        <v>234</v>
      </c>
      <c r="AU160" s="217" t="s">
        <v>236</v>
      </c>
      <c r="AV160" s="220"/>
      <c r="AW160" s="217" t="s">
        <v>230</v>
      </c>
      <c r="AX160" s="217" t="s">
        <v>232</v>
      </c>
      <c r="AY160" s="217" t="s">
        <v>234</v>
      </c>
      <c r="AZ160" s="217" t="s">
        <v>236</v>
      </c>
      <c r="BA160" s="220"/>
    </row>
    <row r="161" spans="1:53" ht="25.5" customHeight="1" thickTop="1" x14ac:dyDescent="0.2">
      <c r="A161" s="230" t="str">
        <f>IF(B160&lt;&gt;"",IF(E161=TRUE,1,0)+IF(J161=TRUE,1,0)+IF(O161=TRUE,1,0)+IF(T161=TRUE,1,0)+IF(Y161=TRUE,1,0)+IF(AD161=TRUE,1,0)+IF(AI161=TRUE,1,0)+IF(AN161=TRUE,1,0)+IF(AS161=TRUE,1,0)+IF(AX161=TRUE,1,0),"")</f>
        <v/>
      </c>
      <c r="B161" s="271"/>
      <c r="C161" s="271"/>
      <c r="D161" s="221" t="b">
        <v>0</v>
      </c>
      <c r="E161" s="221" t="b">
        <v>0</v>
      </c>
      <c r="F161" s="221" t="b">
        <v>0</v>
      </c>
      <c r="G161" s="221" t="b">
        <v>0</v>
      </c>
      <c r="H161" s="220"/>
      <c r="I161" s="221" t="b">
        <v>0</v>
      </c>
      <c r="J161" s="221" t="b">
        <v>0</v>
      </c>
      <c r="K161" s="221" t="b">
        <v>0</v>
      </c>
      <c r="L161" s="221" t="b">
        <v>0</v>
      </c>
      <c r="M161" s="220"/>
      <c r="N161" s="221" t="b">
        <v>0</v>
      </c>
      <c r="O161" s="221" t="b">
        <v>0</v>
      </c>
      <c r="P161" s="221" t="b">
        <v>0</v>
      </c>
      <c r="Q161" s="221" t="b">
        <v>0</v>
      </c>
      <c r="R161" s="220"/>
      <c r="S161" s="221" t="b">
        <v>0</v>
      </c>
      <c r="T161" s="221" t="b">
        <v>0</v>
      </c>
      <c r="U161" s="221" t="b">
        <v>0</v>
      </c>
      <c r="V161" s="221" t="b">
        <v>0</v>
      </c>
      <c r="W161" s="220"/>
      <c r="X161" s="221" t="b">
        <v>0</v>
      </c>
      <c r="Y161" s="221" t="b">
        <v>0</v>
      </c>
      <c r="Z161" s="221" t="b">
        <v>0</v>
      </c>
      <c r="AA161" s="221" t="b">
        <v>0</v>
      </c>
      <c r="AB161" s="220"/>
      <c r="AC161" s="221" t="b">
        <v>0</v>
      </c>
      <c r="AD161" s="221" t="b">
        <v>0</v>
      </c>
      <c r="AE161" s="221" t="b">
        <v>0</v>
      </c>
      <c r="AF161" s="221" t="b">
        <v>0</v>
      </c>
      <c r="AG161" s="220"/>
      <c r="AH161" s="221" t="b">
        <v>0</v>
      </c>
      <c r="AI161" s="221" t="b">
        <v>0</v>
      </c>
      <c r="AJ161" s="221" t="b">
        <v>0</v>
      </c>
      <c r="AK161" s="221" t="b">
        <v>0</v>
      </c>
      <c r="AL161" s="220"/>
      <c r="AM161" s="221" t="b">
        <v>0</v>
      </c>
      <c r="AN161" s="221" t="b">
        <v>0</v>
      </c>
      <c r="AO161" s="221" t="b">
        <v>0</v>
      </c>
      <c r="AP161" s="221" t="b">
        <v>0</v>
      </c>
      <c r="AQ161" s="220"/>
      <c r="AR161" s="221" t="b">
        <v>0</v>
      </c>
      <c r="AS161" s="221" t="b">
        <v>0</v>
      </c>
      <c r="AT161" s="221" t="b">
        <v>0</v>
      </c>
      <c r="AU161" s="221" t="b">
        <v>0</v>
      </c>
      <c r="AV161" s="220"/>
      <c r="AW161" s="221" t="b">
        <v>0</v>
      </c>
      <c r="AX161" s="221" t="b">
        <v>0</v>
      </c>
      <c r="AY161" s="221" t="b">
        <v>0</v>
      </c>
      <c r="AZ161" s="221" t="b">
        <v>0</v>
      </c>
      <c r="BA161" s="220"/>
    </row>
    <row r="162" spans="1:53" ht="25.5" customHeight="1" thickBot="1" x14ac:dyDescent="0.25">
      <c r="A162" s="230" t="str">
        <f>IF(B162&lt;&gt;"",IF(D163=TRUE,1,0)+IF(I163=TRUE,1,0)+IF(N163=TRUE,1,0)+IF(S163=TRUE,1,0)+IF(X163=TRUE,1,0)+IF(AC163=TRUE,1,0)+IF(AH163=TRUE,1,0)+IF(AM163=TRUE,1,0)+IF(AR163=TRUE,1,0)+IF(AW163=TRUE,1,0),"")</f>
        <v/>
      </c>
      <c r="B162" s="271"/>
      <c r="C162" s="271"/>
      <c r="D162" s="217" t="s">
        <v>230</v>
      </c>
      <c r="E162" s="217" t="s">
        <v>232</v>
      </c>
      <c r="F162" s="217" t="s">
        <v>234</v>
      </c>
      <c r="G162" s="217" t="s">
        <v>236</v>
      </c>
      <c r="H162" s="220"/>
      <c r="I162" s="217" t="s">
        <v>230</v>
      </c>
      <c r="J162" s="217" t="s">
        <v>232</v>
      </c>
      <c r="K162" s="217" t="s">
        <v>234</v>
      </c>
      <c r="L162" s="217" t="s">
        <v>236</v>
      </c>
      <c r="M162" s="220"/>
      <c r="N162" s="217" t="s">
        <v>230</v>
      </c>
      <c r="O162" s="217" t="s">
        <v>232</v>
      </c>
      <c r="P162" s="217" t="s">
        <v>234</v>
      </c>
      <c r="Q162" s="217" t="s">
        <v>236</v>
      </c>
      <c r="R162" s="220"/>
      <c r="S162" s="217" t="s">
        <v>230</v>
      </c>
      <c r="T162" s="217" t="s">
        <v>232</v>
      </c>
      <c r="U162" s="217" t="s">
        <v>234</v>
      </c>
      <c r="V162" s="217" t="s">
        <v>236</v>
      </c>
      <c r="W162" s="220"/>
      <c r="X162" s="217" t="s">
        <v>230</v>
      </c>
      <c r="Y162" s="217" t="s">
        <v>232</v>
      </c>
      <c r="Z162" s="217" t="s">
        <v>234</v>
      </c>
      <c r="AA162" s="217" t="s">
        <v>236</v>
      </c>
      <c r="AB162" s="220"/>
      <c r="AC162" s="217" t="s">
        <v>230</v>
      </c>
      <c r="AD162" s="217" t="s">
        <v>232</v>
      </c>
      <c r="AE162" s="217" t="s">
        <v>234</v>
      </c>
      <c r="AF162" s="217" t="s">
        <v>236</v>
      </c>
      <c r="AG162" s="220"/>
      <c r="AH162" s="217" t="s">
        <v>230</v>
      </c>
      <c r="AI162" s="217" t="s">
        <v>232</v>
      </c>
      <c r="AJ162" s="217" t="s">
        <v>234</v>
      </c>
      <c r="AK162" s="217" t="s">
        <v>236</v>
      </c>
      <c r="AL162" s="220"/>
      <c r="AM162" s="217" t="s">
        <v>230</v>
      </c>
      <c r="AN162" s="217" t="s">
        <v>232</v>
      </c>
      <c r="AO162" s="217" t="s">
        <v>234</v>
      </c>
      <c r="AP162" s="217" t="s">
        <v>236</v>
      </c>
      <c r="AQ162" s="220"/>
      <c r="AR162" s="217" t="s">
        <v>230</v>
      </c>
      <c r="AS162" s="217" t="s">
        <v>232</v>
      </c>
      <c r="AT162" s="217" t="s">
        <v>234</v>
      </c>
      <c r="AU162" s="217" t="s">
        <v>236</v>
      </c>
      <c r="AV162" s="220"/>
      <c r="AW162" s="217" t="s">
        <v>230</v>
      </c>
      <c r="AX162" s="217" t="s">
        <v>232</v>
      </c>
      <c r="AY162" s="217" t="s">
        <v>234</v>
      </c>
      <c r="AZ162" s="217" t="s">
        <v>236</v>
      </c>
      <c r="BA162" s="220"/>
    </row>
    <row r="163" spans="1:53" ht="25.5" customHeight="1" thickTop="1" x14ac:dyDescent="0.2">
      <c r="A163" s="230" t="str">
        <f>IF(B162&lt;&gt;"",IF(E163=TRUE,1,0)+IF(J163=TRUE,1,0)+IF(O163=TRUE,1,0)+IF(T163=TRUE,1,0)+IF(Y163=TRUE,1,0)+IF(AD163=TRUE,1,0)+IF(AI163=TRUE,1,0)+IF(AN163=TRUE,1,0)+IF(AS163=TRUE,1,0)+IF(AX163=TRUE,1,0),"")</f>
        <v/>
      </c>
      <c r="B163" s="271"/>
      <c r="C163" s="271"/>
      <c r="D163" s="221" t="b">
        <v>0</v>
      </c>
      <c r="E163" s="221" t="b">
        <v>0</v>
      </c>
      <c r="F163" s="221" t="b">
        <v>0</v>
      </c>
      <c r="G163" s="221" t="b">
        <v>0</v>
      </c>
      <c r="H163" s="220"/>
      <c r="I163" s="221" t="b">
        <v>0</v>
      </c>
      <c r="J163" s="221" t="b">
        <v>0</v>
      </c>
      <c r="K163" s="221" t="b">
        <v>0</v>
      </c>
      <c r="L163" s="221" t="b">
        <v>0</v>
      </c>
      <c r="M163" s="220"/>
      <c r="N163" s="221" t="b">
        <v>0</v>
      </c>
      <c r="O163" s="221" t="b">
        <v>0</v>
      </c>
      <c r="P163" s="221" t="b">
        <v>0</v>
      </c>
      <c r="Q163" s="221" t="b">
        <v>0</v>
      </c>
      <c r="R163" s="220"/>
      <c r="S163" s="221" t="b">
        <v>0</v>
      </c>
      <c r="T163" s="221" t="b">
        <v>0</v>
      </c>
      <c r="U163" s="221" t="b">
        <v>0</v>
      </c>
      <c r="V163" s="221" t="b">
        <v>0</v>
      </c>
      <c r="W163" s="220"/>
      <c r="X163" s="221" t="b">
        <v>0</v>
      </c>
      <c r="Y163" s="221" t="b">
        <v>0</v>
      </c>
      <c r="Z163" s="221" t="b">
        <v>0</v>
      </c>
      <c r="AA163" s="221" t="b">
        <v>0</v>
      </c>
      <c r="AB163" s="220"/>
      <c r="AC163" s="221" t="b">
        <v>0</v>
      </c>
      <c r="AD163" s="221" t="b">
        <v>0</v>
      </c>
      <c r="AE163" s="221" t="b">
        <v>0</v>
      </c>
      <c r="AF163" s="221" t="b">
        <v>0</v>
      </c>
      <c r="AG163" s="220"/>
      <c r="AH163" s="221" t="b">
        <v>0</v>
      </c>
      <c r="AI163" s="221" t="b">
        <v>0</v>
      </c>
      <c r="AJ163" s="221" t="b">
        <v>0</v>
      </c>
      <c r="AK163" s="221" t="b">
        <v>0</v>
      </c>
      <c r="AL163" s="220"/>
      <c r="AM163" s="221" t="b">
        <v>0</v>
      </c>
      <c r="AN163" s="221" t="b">
        <v>0</v>
      </c>
      <c r="AO163" s="221" t="b">
        <v>0</v>
      </c>
      <c r="AP163" s="221" t="b">
        <v>0</v>
      </c>
      <c r="AQ163" s="220"/>
      <c r="AR163" s="221" t="b">
        <v>0</v>
      </c>
      <c r="AS163" s="221" t="b">
        <v>0</v>
      </c>
      <c r="AT163" s="221" t="b">
        <v>0</v>
      </c>
      <c r="AU163" s="221" t="b">
        <v>0</v>
      </c>
      <c r="AV163" s="220"/>
      <c r="AW163" s="221" t="b">
        <v>0</v>
      </c>
      <c r="AX163" s="221" t="b">
        <v>0</v>
      </c>
      <c r="AY163" s="221" t="b">
        <v>0</v>
      </c>
      <c r="AZ163" s="221" t="b">
        <v>0</v>
      </c>
      <c r="BA163" s="220"/>
    </row>
    <row r="164" spans="1:53" ht="25.5" customHeight="1" thickBot="1" x14ac:dyDescent="0.25">
      <c r="A164" s="230" t="str">
        <f>IF(B164&lt;&gt;"",IF(D165=TRUE,1,0)+IF(I165=TRUE,1,0)+IF(N165=TRUE,1,0)+IF(S165=TRUE,1,0)+IF(X165=TRUE,1,0)+IF(AC165=TRUE,1,0)+IF(AH165=TRUE,1,0)+IF(AM165=TRUE,1,0)+IF(AR165=TRUE,1,0)+IF(AW165=TRUE,1,0),"")</f>
        <v/>
      </c>
      <c r="B164" s="271"/>
      <c r="C164" s="271"/>
      <c r="D164" s="217" t="s">
        <v>230</v>
      </c>
      <c r="E164" s="217" t="s">
        <v>232</v>
      </c>
      <c r="F164" s="217" t="s">
        <v>234</v>
      </c>
      <c r="G164" s="217" t="s">
        <v>236</v>
      </c>
      <c r="H164" s="220"/>
      <c r="I164" s="217" t="s">
        <v>230</v>
      </c>
      <c r="J164" s="217" t="s">
        <v>232</v>
      </c>
      <c r="K164" s="217" t="s">
        <v>234</v>
      </c>
      <c r="L164" s="217" t="s">
        <v>236</v>
      </c>
      <c r="M164" s="220"/>
      <c r="N164" s="217" t="s">
        <v>230</v>
      </c>
      <c r="O164" s="217" t="s">
        <v>232</v>
      </c>
      <c r="P164" s="217" t="s">
        <v>234</v>
      </c>
      <c r="Q164" s="217" t="s">
        <v>236</v>
      </c>
      <c r="R164" s="220"/>
      <c r="S164" s="217" t="s">
        <v>230</v>
      </c>
      <c r="T164" s="217" t="s">
        <v>232</v>
      </c>
      <c r="U164" s="217" t="s">
        <v>234</v>
      </c>
      <c r="V164" s="217" t="s">
        <v>236</v>
      </c>
      <c r="W164" s="220"/>
      <c r="X164" s="217" t="s">
        <v>230</v>
      </c>
      <c r="Y164" s="217" t="s">
        <v>232</v>
      </c>
      <c r="Z164" s="217" t="s">
        <v>234</v>
      </c>
      <c r="AA164" s="217" t="s">
        <v>236</v>
      </c>
      <c r="AB164" s="220"/>
      <c r="AC164" s="217" t="s">
        <v>230</v>
      </c>
      <c r="AD164" s="217" t="s">
        <v>232</v>
      </c>
      <c r="AE164" s="217" t="s">
        <v>234</v>
      </c>
      <c r="AF164" s="217" t="s">
        <v>236</v>
      </c>
      <c r="AG164" s="220"/>
      <c r="AH164" s="217" t="s">
        <v>230</v>
      </c>
      <c r="AI164" s="217" t="s">
        <v>232</v>
      </c>
      <c r="AJ164" s="217" t="s">
        <v>234</v>
      </c>
      <c r="AK164" s="217" t="s">
        <v>236</v>
      </c>
      <c r="AL164" s="220"/>
      <c r="AM164" s="217" t="s">
        <v>230</v>
      </c>
      <c r="AN164" s="217" t="s">
        <v>232</v>
      </c>
      <c r="AO164" s="217" t="s">
        <v>234</v>
      </c>
      <c r="AP164" s="217" t="s">
        <v>236</v>
      </c>
      <c r="AQ164" s="220"/>
      <c r="AR164" s="217" t="s">
        <v>230</v>
      </c>
      <c r="AS164" s="217" t="s">
        <v>232</v>
      </c>
      <c r="AT164" s="217" t="s">
        <v>234</v>
      </c>
      <c r="AU164" s="217" t="s">
        <v>236</v>
      </c>
      <c r="AV164" s="220"/>
      <c r="AW164" s="217" t="s">
        <v>230</v>
      </c>
      <c r="AX164" s="217" t="s">
        <v>232</v>
      </c>
      <c r="AY164" s="217" t="s">
        <v>234</v>
      </c>
      <c r="AZ164" s="217" t="s">
        <v>236</v>
      </c>
      <c r="BA164" s="220"/>
    </row>
    <row r="165" spans="1:53" ht="25.5" customHeight="1" thickTop="1" x14ac:dyDescent="0.2">
      <c r="A165" s="230" t="str">
        <f>IF(B164&lt;&gt;"",IF(E165=TRUE,1,0)+IF(J165=TRUE,1,0)+IF(O165=TRUE,1,0)+IF(T165=TRUE,1,0)+IF(Y165=TRUE,1,0)+IF(AD165=TRUE,1,0)+IF(AI165=TRUE,1,0)+IF(AN165=TRUE,1,0)+IF(AS165=TRUE,1,0)+IF(AX165=TRUE,1,0),"")</f>
        <v/>
      </c>
      <c r="B165" s="271"/>
      <c r="C165" s="271"/>
      <c r="D165" s="221" t="b">
        <v>0</v>
      </c>
      <c r="E165" s="221" t="b">
        <v>0</v>
      </c>
      <c r="F165" s="221" t="b">
        <v>0</v>
      </c>
      <c r="G165" s="221" t="b">
        <v>0</v>
      </c>
      <c r="H165" s="220"/>
      <c r="I165" s="221" t="b">
        <v>0</v>
      </c>
      <c r="J165" s="221" t="b">
        <v>0</v>
      </c>
      <c r="K165" s="221" t="b">
        <v>0</v>
      </c>
      <c r="L165" s="221" t="b">
        <v>0</v>
      </c>
      <c r="M165" s="220"/>
      <c r="N165" s="221" t="b">
        <v>0</v>
      </c>
      <c r="O165" s="221" t="b">
        <v>0</v>
      </c>
      <c r="P165" s="221" t="b">
        <v>0</v>
      </c>
      <c r="Q165" s="221" t="b">
        <v>0</v>
      </c>
      <c r="R165" s="220"/>
      <c r="S165" s="221" t="b">
        <v>0</v>
      </c>
      <c r="T165" s="221" t="b">
        <v>0</v>
      </c>
      <c r="U165" s="221" t="b">
        <v>0</v>
      </c>
      <c r="V165" s="221" t="b">
        <v>0</v>
      </c>
      <c r="W165" s="220"/>
      <c r="X165" s="221" t="b">
        <v>0</v>
      </c>
      <c r="Y165" s="221" t="b">
        <v>0</v>
      </c>
      <c r="Z165" s="221" t="b">
        <v>0</v>
      </c>
      <c r="AA165" s="221" t="b">
        <v>0</v>
      </c>
      <c r="AB165" s="220"/>
      <c r="AC165" s="221" t="b">
        <v>0</v>
      </c>
      <c r="AD165" s="221" t="b">
        <v>0</v>
      </c>
      <c r="AE165" s="221" t="b">
        <v>0</v>
      </c>
      <c r="AF165" s="221" t="b">
        <v>0</v>
      </c>
      <c r="AG165" s="220"/>
      <c r="AH165" s="221" t="b">
        <v>0</v>
      </c>
      <c r="AI165" s="221" t="b">
        <v>0</v>
      </c>
      <c r="AJ165" s="221" t="b">
        <v>0</v>
      </c>
      <c r="AK165" s="221" t="b">
        <v>0</v>
      </c>
      <c r="AL165" s="220"/>
      <c r="AM165" s="221" t="b">
        <v>0</v>
      </c>
      <c r="AN165" s="221" t="b">
        <v>0</v>
      </c>
      <c r="AO165" s="221" t="b">
        <v>0</v>
      </c>
      <c r="AP165" s="221" t="b">
        <v>0</v>
      </c>
      <c r="AQ165" s="220"/>
      <c r="AR165" s="221" t="b">
        <v>0</v>
      </c>
      <c r="AS165" s="221" t="b">
        <v>0</v>
      </c>
      <c r="AT165" s="221" t="b">
        <v>0</v>
      </c>
      <c r="AU165" s="221" t="b">
        <v>0</v>
      </c>
      <c r="AV165" s="220"/>
      <c r="AW165" s="221" t="b">
        <v>0</v>
      </c>
      <c r="AX165" s="221" t="b">
        <v>0</v>
      </c>
      <c r="AY165" s="221" t="b">
        <v>0</v>
      </c>
      <c r="AZ165" s="221" t="b">
        <v>0</v>
      </c>
      <c r="BA165" s="220"/>
    </row>
    <row r="166" spans="1:53" ht="25.5" customHeight="1" thickBot="1" x14ac:dyDescent="0.25">
      <c r="A166" s="230" t="str">
        <f>IF(B166&lt;&gt;"",IF(D167=TRUE,1,0)+IF(I167=TRUE,1,0)+IF(N167=TRUE,1,0)+IF(S167=TRUE,1,0)+IF(X167=TRUE,1,0)+IF(AC167=TRUE,1,0)+IF(AH167=TRUE,1,0)+IF(AM167=TRUE,1,0)+IF(AR167=TRUE,1,0)+IF(AW167=TRUE,1,0),"")</f>
        <v/>
      </c>
      <c r="B166" s="271"/>
      <c r="C166" s="271"/>
      <c r="D166" s="217" t="s">
        <v>230</v>
      </c>
      <c r="E166" s="217" t="s">
        <v>232</v>
      </c>
      <c r="F166" s="217" t="s">
        <v>234</v>
      </c>
      <c r="G166" s="217" t="s">
        <v>236</v>
      </c>
      <c r="H166" s="220"/>
      <c r="I166" s="217" t="s">
        <v>230</v>
      </c>
      <c r="J166" s="217" t="s">
        <v>232</v>
      </c>
      <c r="K166" s="217" t="s">
        <v>234</v>
      </c>
      <c r="L166" s="217" t="s">
        <v>236</v>
      </c>
      <c r="M166" s="220"/>
      <c r="N166" s="217" t="s">
        <v>230</v>
      </c>
      <c r="O166" s="217" t="s">
        <v>232</v>
      </c>
      <c r="P166" s="217" t="s">
        <v>234</v>
      </c>
      <c r="Q166" s="217" t="s">
        <v>236</v>
      </c>
      <c r="R166" s="220"/>
      <c r="S166" s="217" t="s">
        <v>230</v>
      </c>
      <c r="T166" s="217" t="s">
        <v>232</v>
      </c>
      <c r="U166" s="217" t="s">
        <v>234</v>
      </c>
      <c r="V166" s="217" t="s">
        <v>236</v>
      </c>
      <c r="W166" s="220"/>
      <c r="X166" s="217" t="s">
        <v>230</v>
      </c>
      <c r="Y166" s="217" t="s">
        <v>232</v>
      </c>
      <c r="Z166" s="217" t="s">
        <v>234</v>
      </c>
      <c r="AA166" s="217" t="s">
        <v>236</v>
      </c>
      <c r="AB166" s="220"/>
      <c r="AC166" s="217" t="s">
        <v>230</v>
      </c>
      <c r="AD166" s="217" t="s">
        <v>232</v>
      </c>
      <c r="AE166" s="217" t="s">
        <v>234</v>
      </c>
      <c r="AF166" s="217" t="s">
        <v>236</v>
      </c>
      <c r="AG166" s="220"/>
      <c r="AH166" s="217" t="s">
        <v>230</v>
      </c>
      <c r="AI166" s="217" t="s">
        <v>232</v>
      </c>
      <c r="AJ166" s="217" t="s">
        <v>234</v>
      </c>
      <c r="AK166" s="217" t="s">
        <v>236</v>
      </c>
      <c r="AL166" s="220"/>
      <c r="AM166" s="217" t="s">
        <v>230</v>
      </c>
      <c r="AN166" s="217" t="s">
        <v>232</v>
      </c>
      <c r="AO166" s="217" t="s">
        <v>234</v>
      </c>
      <c r="AP166" s="217" t="s">
        <v>236</v>
      </c>
      <c r="AQ166" s="220"/>
      <c r="AR166" s="217" t="s">
        <v>230</v>
      </c>
      <c r="AS166" s="217" t="s">
        <v>232</v>
      </c>
      <c r="AT166" s="217" t="s">
        <v>234</v>
      </c>
      <c r="AU166" s="217" t="s">
        <v>236</v>
      </c>
      <c r="AV166" s="220"/>
      <c r="AW166" s="217" t="s">
        <v>230</v>
      </c>
      <c r="AX166" s="217" t="s">
        <v>232</v>
      </c>
      <c r="AY166" s="217" t="s">
        <v>234</v>
      </c>
      <c r="AZ166" s="217" t="s">
        <v>236</v>
      </c>
      <c r="BA166" s="220"/>
    </row>
    <row r="167" spans="1:53" ht="25.5" customHeight="1" thickTop="1" x14ac:dyDescent="0.2">
      <c r="A167" s="230" t="str">
        <f>IF(B166&lt;&gt;"",IF(E167=TRUE,1,0)+IF(J167=TRUE,1,0)+IF(O167=TRUE,1,0)+IF(T167=TRUE,1,0)+IF(Y167=TRUE,1,0)+IF(AD167=TRUE,1,0)+IF(AI167=TRUE,1,0)+IF(AN167=TRUE,1,0)+IF(AS167=TRUE,1,0)+IF(AX167=TRUE,1,0),"")</f>
        <v/>
      </c>
      <c r="B167" s="271"/>
      <c r="C167" s="271"/>
      <c r="D167" s="221" t="b">
        <v>0</v>
      </c>
      <c r="E167" s="221" t="b">
        <v>0</v>
      </c>
      <c r="F167" s="221" t="b">
        <v>0</v>
      </c>
      <c r="G167" s="221" t="b">
        <v>0</v>
      </c>
      <c r="H167" s="220"/>
      <c r="I167" s="221" t="b">
        <v>0</v>
      </c>
      <c r="J167" s="221" t="b">
        <v>0</v>
      </c>
      <c r="K167" s="221" t="b">
        <v>0</v>
      </c>
      <c r="L167" s="221" t="b">
        <v>0</v>
      </c>
      <c r="M167" s="220"/>
      <c r="N167" s="221" t="b">
        <v>0</v>
      </c>
      <c r="O167" s="221" t="b">
        <v>0</v>
      </c>
      <c r="P167" s="221" t="b">
        <v>0</v>
      </c>
      <c r="Q167" s="221" t="b">
        <v>0</v>
      </c>
      <c r="R167" s="220"/>
      <c r="S167" s="221" t="b">
        <v>0</v>
      </c>
      <c r="T167" s="221" t="b">
        <v>0</v>
      </c>
      <c r="U167" s="221" t="b">
        <v>0</v>
      </c>
      <c r="V167" s="221" t="b">
        <v>0</v>
      </c>
      <c r="W167" s="220"/>
      <c r="X167" s="221" t="b">
        <v>0</v>
      </c>
      <c r="Y167" s="221" t="b">
        <v>0</v>
      </c>
      <c r="Z167" s="221" t="b">
        <v>0</v>
      </c>
      <c r="AA167" s="221" t="b">
        <v>0</v>
      </c>
      <c r="AB167" s="220"/>
      <c r="AC167" s="221" t="b">
        <v>0</v>
      </c>
      <c r="AD167" s="221" t="b">
        <v>0</v>
      </c>
      <c r="AE167" s="221" t="b">
        <v>0</v>
      </c>
      <c r="AF167" s="221" t="b">
        <v>0</v>
      </c>
      <c r="AG167" s="220"/>
      <c r="AH167" s="221" t="b">
        <v>0</v>
      </c>
      <c r="AI167" s="221" t="b">
        <v>0</v>
      </c>
      <c r="AJ167" s="221" t="b">
        <v>0</v>
      </c>
      <c r="AK167" s="221" t="b">
        <v>0</v>
      </c>
      <c r="AL167" s="220"/>
      <c r="AM167" s="221" t="b">
        <v>0</v>
      </c>
      <c r="AN167" s="221" t="b">
        <v>0</v>
      </c>
      <c r="AO167" s="221" t="b">
        <v>0</v>
      </c>
      <c r="AP167" s="221" t="b">
        <v>0</v>
      </c>
      <c r="AQ167" s="220"/>
      <c r="AR167" s="221" t="b">
        <v>0</v>
      </c>
      <c r="AS167" s="221" t="b">
        <v>0</v>
      </c>
      <c r="AT167" s="221" t="b">
        <v>0</v>
      </c>
      <c r="AU167" s="221" t="b">
        <v>0</v>
      </c>
      <c r="AV167" s="220"/>
      <c r="AW167" s="221" t="b">
        <v>0</v>
      </c>
      <c r="AX167" s="221" t="b">
        <v>0</v>
      </c>
      <c r="AY167" s="221" t="b">
        <v>0</v>
      </c>
      <c r="AZ167" s="221" t="b">
        <v>0</v>
      </c>
      <c r="BA167" s="220"/>
    </row>
    <row r="168" spans="1:53" ht="25.5" customHeight="1" thickBot="1" x14ac:dyDescent="0.25">
      <c r="A168" s="230" t="str">
        <f>IF(B168&lt;&gt;"",IF(D169=TRUE,1,0)+IF(I169=TRUE,1,0)+IF(N169=TRUE,1,0)+IF(S169=TRUE,1,0)+IF(X169=TRUE,1,0)+IF(AC169=TRUE,1,0)+IF(AH169=TRUE,1,0)+IF(AM169=TRUE,1,0)+IF(AR169=TRUE,1,0)+IF(AW169=TRUE,1,0),"")</f>
        <v/>
      </c>
      <c r="B168" s="271"/>
      <c r="C168" s="271"/>
      <c r="D168" s="217" t="s">
        <v>230</v>
      </c>
      <c r="E168" s="217" t="s">
        <v>232</v>
      </c>
      <c r="F168" s="217" t="s">
        <v>234</v>
      </c>
      <c r="G168" s="217" t="s">
        <v>236</v>
      </c>
      <c r="H168" s="220"/>
      <c r="I168" s="217" t="s">
        <v>230</v>
      </c>
      <c r="J168" s="217" t="s">
        <v>232</v>
      </c>
      <c r="K168" s="217" t="s">
        <v>234</v>
      </c>
      <c r="L168" s="217" t="s">
        <v>236</v>
      </c>
      <c r="M168" s="220"/>
      <c r="N168" s="217" t="s">
        <v>230</v>
      </c>
      <c r="O168" s="217" t="s">
        <v>232</v>
      </c>
      <c r="P168" s="217" t="s">
        <v>234</v>
      </c>
      <c r="Q168" s="217" t="s">
        <v>236</v>
      </c>
      <c r="R168" s="220"/>
      <c r="S168" s="217" t="s">
        <v>230</v>
      </c>
      <c r="T168" s="217" t="s">
        <v>232</v>
      </c>
      <c r="U168" s="217" t="s">
        <v>234</v>
      </c>
      <c r="V168" s="217" t="s">
        <v>236</v>
      </c>
      <c r="W168" s="220"/>
      <c r="X168" s="217" t="s">
        <v>230</v>
      </c>
      <c r="Y168" s="217" t="s">
        <v>232</v>
      </c>
      <c r="Z168" s="217" t="s">
        <v>234</v>
      </c>
      <c r="AA168" s="217" t="s">
        <v>236</v>
      </c>
      <c r="AB168" s="220"/>
      <c r="AC168" s="217" t="s">
        <v>230</v>
      </c>
      <c r="AD168" s="217" t="s">
        <v>232</v>
      </c>
      <c r="AE168" s="217" t="s">
        <v>234</v>
      </c>
      <c r="AF168" s="217" t="s">
        <v>236</v>
      </c>
      <c r="AG168" s="220"/>
      <c r="AH168" s="217" t="s">
        <v>230</v>
      </c>
      <c r="AI168" s="217" t="s">
        <v>232</v>
      </c>
      <c r="AJ168" s="217" t="s">
        <v>234</v>
      </c>
      <c r="AK168" s="217" t="s">
        <v>236</v>
      </c>
      <c r="AL168" s="220"/>
      <c r="AM168" s="217" t="s">
        <v>230</v>
      </c>
      <c r="AN168" s="217" t="s">
        <v>232</v>
      </c>
      <c r="AO168" s="217" t="s">
        <v>234</v>
      </c>
      <c r="AP168" s="217" t="s">
        <v>236</v>
      </c>
      <c r="AQ168" s="220"/>
      <c r="AR168" s="217" t="s">
        <v>230</v>
      </c>
      <c r="AS168" s="217" t="s">
        <v>232</v>
      </c>
      <c r="AT168" s="217" t="s">
        <v>234</v>
      </c>
      <c r="AU168" s="217" t="s">
        <v>236</v>
      </c>
      <c r="AV168" s="220"/>
      <c r="AW168" s="217" t="s">
        <v>230</v>
      </c>
      <c r="AX168" s="217" t="s">
        <v>232</v>
      </c>
      <c r="AY168" s="217" t="s">
        <v>234</v>
      </c>
      <c r="AZ168" s="217" t="s">
        <v>236</v>
      </c>
      <c r="BA168" s="220"/>
    </row>
    <row r="169" spans="1:53" ht="25.5" customHeight="1" thickTop="1" x14ac:dyDescent="0.2">
      <c r="A169" s="230" t="str">
        <f>IF(B168&lt;&gt;"",IF(E169=TRUE,1,0)+IF(J169=TRUE,1,0)+IF(O169=TRUE,1,0)+IF(T169=TRUE,1,0)+IF(Y169=TRUE,1,0)+IF(AD169=TRUE,1,0)+IF(AI169=TRUE,1,0)+IF(AN169=TRUE,1,0)+IF(AS169=TRUE,1,0)+IF(AX169=TRUE,1,0),"")</f>
        <v/>
      </c>
      <c r="B169" s="271"/>
      <c r="C169" s="271"/>
      <c r="D169" s="221" t="b">
        <v>0</v>
      </c>
      <c r="E169" s="221" t="b">
        <v>0</v>
      </c>
      <c r="F169" s="221" t="b">
        <v>0</v>
      </c>
      <c r="G169" s="221" t="b">
        <v>0</v>
      </c>
      <c r="H169" s="220"/>
      <c r="I169" s="221" t="b">
        <v>0</v>
      </c>
      <c r="J169" s="221" t="b">
        <v>0</v>
      </c>
      <c r="K169" s="221" t="b">
        <v>0</v>
      </c>
      <c r="L169" s="221" t="b">
        <v>0</v>
      </c>
      <c r="M169" s="220"/>
      <c r="N169" s="221" t="b">
        <v>0</v>
      </c>
      <c r="O169" s="221" t="b">
        <v>0</v>
      </c>
      <c r="P169" s="221" t="b">
        <v>0</v>
      </c>
      <c r="Q169" s="221" t="b">
        <v>0</v>
      </c>
      <c r="R169" s="220"/>
      <c r="S169" s="221" t="b">
        <v>0</v>
      </c>
      <c r="T169" s="221" t="b">
        <v>0</v>
      </c>
      <c r="U169" s="221" t="b">
        <v>0</v>
      </c>
      <c r="V169" s="221" t="b">
        <v>0</v>
      </c>
      <c r="W169" s="220"/>
      <c r="X169" s="221" t="b">
        <v>0</v>
      </c>
      <c r="Y169" s="221" t="b">
        <v>0</v>
      </c>
      <c r="Z169" s="221" t="b">
        <v>0</v>
      </c>
      <c r="AA169" s="221" t="b">
        <v>0</v>
      </c>
      <c r="AB169" s="220"/>
      <c r="AC169" s="221" t="b">
        <v>0</v>
      </c>
      <c r="AD169" s="221" t="b">
        <v>0</v>
      </c>
      <c r="AE169" s="221" t="b">
        <v>0</v>
      </c>
      <c r="AF169" s="221" t="b">
        <v>0</v>
      </c>
      <c r="AG169" s="220"/>
      <c r="AH169" s="221" t="b">
        <v>0</v>
      </c>
      <c r="AI169" s="221" t="b">
        <v>0</v>
      </c>
      <c r="AJ169" s="221" t="b">
        <v>0</v>
      </c>
      <c r="AK169" s="221" t="b">
        <v>0</v>
      </c>
      <c r="AL169" s="220"/>
      <c r="AM169" s="221" t="b">
        <v>0</v>
      </c>
      <c r="AN169" s="221" t="b">
        <v>0</v>
      </c>
      <c r="AO169" s="221" t="b">
        <v>0</v>
      </c>
      <c r="AP169" s="221" t="b">
        <v>0</v>
      </c>
      <c r="AQ169" s="220"/>
      <c r="AR169" s="221" t="b">
        <v>0</v>
      </c>
      <c r="AS169" s="221" t="b">
        <v>0</v>
      </c>
      <c r="AT169" s="221" t="b">
        <v>0</v>
      </c>
      <c r="AU169" s="221" t="b">
        <v>0</v>
      </c>
      <c r="AV169" s="220"/>
      <c r="AW169" s="221" t="b">
        <v>0</v>
      </c>
      <c r="AX169" s="221" t="b">
        <v>0</v>
      </c>
      <c r="AY169" s="221" t="b">
        <v>0</v>
      </c>
      <c r="AZ169" s="221" t="b">
        <v>0</v>
      </c>
      <c r="BA169" s="220"/>
    </row>
    <row r="170" spans="1:53" ht="25.5" customHeight="1" thickBot="1" x14ac:dyDescent="0.25">
      <c r="A170" s="230" t="str">
        <f>IF(B170&lt;&gt;"",IF(D171=TRUE,1,0)+IF(I171=TRUE,1,0)+IF(N171=TRUE,1,0)+IF(S171=TRUE,1,0)+IF(X171=TRUE,1,0)+IF(AC171=TRUE,1,0)+IF(AH171=TRUE,1,0)+IF(AM171=TRUE,1,0)+IF(AR171=TRUE,1,0)+IF(AW171=TRUE,1,0),"")</f>
        <v/>
      </c>
      <c r="B170" s="271"/>
      <c r="C170" s="271"/>
      <c r="D170" s="217" t="s">
        <v>230</v>
      </c>
      <c r="E170" s="217" t="s">
        <v>232</v>
      </c>
      <c r="F170" s="217" t="s">
        <v>234</v>
      </c>
      <c r="G170" s="217" t="s">
        <v>236</v>
      </c>
      <c r="H170" s="220"/>
      <c r="I170" s="217" t="s">
        <v>230</v>
      </c>
      <c r="J170" s="217" t="s">
        <v>232</v>
      </c>
      <c r="K170" s="217" t="s">
        <v>234</v>
      </c>
      <c r="L170" s="217" t="s">
        <v>236</v>
      </c>
      <c r="M170" s="220"/>
      <c r="N170" s="217" t="s">
        <v>230</v>
      </c>
      <c r="O170" s="217" t="s">
        <v>232</v>
      </c>
      <c r="P170" s="217" t="s">
        <v>234</v>
      </c>
      <c r="Q170" s="217" t="s">
        <v>236</v>
      </c>
      <c r="R170" s="220"/>
      <c r="S170" s="217" t="s">
        <v>230</v>
      </c>
      <c r="T170" s="217" t="s">
        <v>232</v>
      </c>
      <c r="U170" s="217" t="s">
        <v>234</v>
      </c>
      <c r="V170" s="217" t="s">
        <v>236</v>
      </c>
      <c r="W170" s="220"/>
      <c r="X170" s="217" t="s">
        <v>230</v>
      </c>
      <c r="Y170" s="217" t="s">
        <v>232</v>
      </c>
      <c r="Z170" s="217" t="s">
        <v>234</v>
      </c>
      <c r="AA170" s="217" t="s">
        <v>236</v>
      </c>
      <c r="AB170" s="220"/>
      <c r="AC170" s="217" t="s">
        <v>230</v>
      </c>
      <c r="AD170" s="217" t="s">
        <v>232</v>
      </c>
      <c r="AE170" s="217" t="s">
        <v>234</v>
      </c>
      <c r="AF170" s="217" t="s">
        <v>236</v>
      </c>
      <c r="AG170" s="220"/>
      <c r="AH170" s="217" t="s">
        <v>230</v>
      </c>
      <c r="AI170" s="217" t="s">
        <v>232</v>
      </c>
      <c r="AJ170" s="217" t="s">
        <v>234</v>
      </c>
      <c r="AK170" s="217" t="s">
        <v>236</v>
      </c>
      <c r="AL170" s="220"/>
      <c r="AM170" s="217" t="s">
        <v>230</v>
      </c>
      <c r="AN170" s="217" t="s">
        <v>232</v>
      </c>
      <c r="AO170" s="217" t="s">
        <v>234</v>
      </c>
      <c r="AP170" s="217" t="s">
        <v>236</v>
      </c>
      <c r="AQ170" s="220"/>
      <c r="AR170" s="217" t="s">
        <v>230</v>
      </c>
      <c r="AS170" s="217" t="s">
        <v>232</v>
      </c>
      <c r="AT170" s="217" t="s">
        <v>234</v>
      </c>
      <c r="AU170" s="217" t="s">
        <v>236</v>
      </c>
      <c r="AV170" s="220"/>
      <c r="AW170" s="217" t="s">
        <v>230</v>
      </c>
      <c r="AX170" s="217" t="s">
        <v>232</v>
      </c>
      <c r="AY170" s="217" t="s">
        <v>234</v>
      </c>
      <c r="AZ170" s="217" t="s">
        <v>236</v>
      </c>
      <c r="BA170" s="220"/>
    </row>
    <row r="171" spans="1:53" ht="25.5" customHeight="1" thickTop="1" x14ac:dyDescent="0.2">
      <c r="A171" s="230" t="str">
        <f>IF(B170&lt;&gt;"",IF(E171=TRUE,1,0)+IF(J171=TRUE,1,0)+IF(O171=TRUE,1,0)+IF(T171=TRUE,1,0)+IF(Y171=TRUE,1,0)+IF(AD171=TRUE,1,0)+IF(AI171=TRUE,1,0)+IF(AN171=TRUE,1,0)+IF(AS171=TRUE,1,0)+IF(AX171=TRUE,1,0),"")</f>
        <v/>
      </c>
      <c r="B171" s="271"/>
      <c r="C171" s="271"/>
      <c r="D171" s="221" t="b">
        <v>0</v>
      </c>
      <c r="E171" s="221" t="b">
        <v>0</v>
      </c>
      <c r="F171" s="221" t="b">
        <v>0</v>
      </c>
      <c r="G171" s="221" t="b">
        <v>0</v>
      </c>
      <c r="H171" s="220"/>
      <c r="I171" s="221" t="b">
        <v>0</v>
      </c>
      <c r="J171" s="221" t="b">
        <v>0</v>
      </c>
      <c r="K171" s="221" t="b">
        <v>0</v>
      </c>
      <c r="L171" s="221" t="b">
        <v>0</v>
      </c>
      <c r="M171" s="220"/>
      <c r="N171" s="221" t="b">
        <v>0</v>
      </c>
      <c r="O171" s="221" t="b">
        <v>0</v>
      </c>
      <c r="P171" s="221" t="b">
        <v>0</v>
      </c>
      <c r="Q171" s="221" t="b">
        <v>0</v>
      </c>
      <c r="R171" s="220"/>
      <c r="S171" s="221" t="b">
        <v>0</v>
      </c>
      <c r="T171" s="221" t="b">
        <v>0</v>
      </c>
      <c r="U171" s="221" t="b">
        <v>0</v>
      </c>
      <c r="V171" s="221" t="b">
        <v>0</v>
      </c>
      <c r="W171" s="220"/>
      <c r="X171" s="221" t="b">
        <v>0</v>
      </c>
      <c r="Y171" s="221" t="b">
        <v>0</v>
      </c>
      <c r="Z171" s="221" t="b">
        <v>0</v>
      </c>
      <c r="AA171" s="221" t="b">
        <v>0</v>
      </c>
      <c r="AB171" s="220"/>
      <c r="AC171" s="221" t="b">
        <v>0</v>
      </c>
      <c r="AD171" s="221" t="b">
        <v>0</v>
      </c>
      <c r="AE171" s="221" t="b">
        <v>0</v>
      </c>
      <c r="AF171" s="221" t="b">
        <v>0</v>
      </c>
      <c r="AG171" s="220"/>
      <c r="AH171" s="221" t="b">
        <v>0</v>
      </c>
      <c r="AI171" s="221" t="b">
        <v>0</v>
      </c>
      <c r="AJ171" s="221" t="b">
        <v>0</v>
      </c>
      <c r="AK171" s="221" t="b">
        <v>0</v>
      </c>
      <c r="AL171" s="220"/>
      <c r="AM171" s="221" t="b">
        <v>0</v>
      </c>
      <c r="AN171" s="221" t="b">
        <v>0</v>
      </c>
      <c r="AO171" s="221" t="b">
        <v>0</v>
      </c>
      <c r="AP171" s="221" t="b">
        <v>0</v>
      </c>
      <c r="AQ171" s="220"/>
      <c r="AR171" s="221" t="b">
        <v>0</v>
      </c>
      <c r="AS171" s="221" t="b">
        <v>0</v>
      </c>
      <c r="AT171" s="221" t="b">
        <v>0</v>
      </c>
      <c r="AU171" s="221" t="b">
        <v>0</v>
      </c>
      <c r="AV171" s="220"/>
      <c r="AW171" s="221" t="b">
        <v>0</v>
      </c>
      <c r="AX171" s="221" t="b">
        <v>0</v>
      </c>
      <c r="AY171" s="221" t="b">
        <v>0</v>
      </c>
      <c r="AZ171" s="221" t="b">
        <v>0</v>
      </c>
      <c r="BA171" s="220"/>
    </row>
    <row r="172" spans="1:53" ht="25.5" customHeight="1" thickBot="1" x14ac:dyDescent="0.25">
      <c r="A172" s="230" t="str">
        <f>IF(B172&lt;&gt;"",IF(D173=TRUE,1,0)+IF(I173=TRUE,1,0)+IF(N173=TRUE,1,0)+IF(S173=TRUE,1,0)+IF(X173=TRUE,1,0)+IF(AC173=TRUE,1,0)+IF(AH173=TRUE,1,0)+IF(AM173=TRUE,1,0)+IF(AR173=TRUE,1,0)+IF(AW173=TRUE,1,0),"")</f>
        <v/>
      </c>
      <c r="B172" s="271"/>
      <c r="C172" s="271"/>
      <c r="D172" s="217" t="s">
        <v>230</v>
      </c>
      <c r="E172" s="217" t="s">
        <v>232</v>
      </c>
      <c r="F172" s="217" t="s">
        <v>234</v>
      </c>
      <c r="G172" s="217" t="s">
        <v>236</v>
      </c>
      <c r="H172" s="220"/>
      <c r="I172" s="217" t="s">
        <v>230</v>
      </c>
      <c r="J172" s="217" t="s">
        <v>232</v>
      </c>
      <c r="K172" s="217" t="s">
        <v>234</v>
      </c>
      <c r="L172" s="217" t="s">
        <v>236</v>
      </c>
      <c r="M172" s="220"/>
      <c r="N172" s="217" t="s">
        <v>230</v>
      </c>
      <c r="O172" s="217" t="s">
        <v>232</v>
      </c>
      <c r="P172" s="217" t="s">
        <v>234</v>
      </c>
      <c r="Q172" s="217" t="s">
        <v>236</v>
      </c>
      <c r="R172" s="220"/>
      <c r="S172" s="217" t="s">
        <v>230</v>
      </c>
      <c r="T172" s="217" t="s">
        <v>232</v>
      </c>
      <c r="U172" s="217" t="s">
        <v>234</v>
      </c>
      <c r="V172" s="217" t="s">
        <v>236</v>
      </c>
      <c r="W172" s="220"/>
      <c r="X172" s="217" t="s">
        <v>230</v>
      </c>
      <c r="Y172" s="217" t="s">
        <v>232</v>
      </c>
      <c r="Z172" s="217" t="s">
        <v>234</v>
      </c>
      <c r="AA172" s="217" t="s">
        <v>236</v>
      </c>
      <c r="AB172" s="220"/>
      <c r="AC172" s="217" t="s">
        <v>230</v>
      </c>
      <c r="AD172" s="217" t="s">
        <v>232</v>
      </c>
      <c r="AE172" s="217" t="s">
        <v>234</v>
      </c>
      <c r="AF172" s="217" t="s">
        <v>236</v>
      </c>
      <c r="AG172" s="220"/>
      <c r="AH172" s="217" t="s">
        <v>230</v>
      </c>
      <c r="AI172" s="217" t="s">
        <v>232</v>
      </c>
      <c r="AJ172" s="217" t="s">
        <v>234</v>
      </c>
      <c r="AK172" s="217" t="s">
        <v>236</v>
      </c>
      <c r="AL172" s="220"/>
      <c r="AM172" s="217" t="s">
        <v>230</v>
      </c>
      <c r="AN172" s="217" t="s">
        <v>232</v>
      </c>
      <c r="AO172" s="217" t="s">
        <v>234</v>
      </c>
      <c r="AP172" s="217" t="s">
        <v>236</v>
      </c>
      <c r="AQ172" s="220"/>
      <c r="AR172" s="217" t="s">
        <v>230</v>
      </c>
      <c r="AS172" s="217" t="s">
        <v>232</v>
      </c>
      <c r="AT172" s="217" t="s">
        <v>234</v>
      </c>
      <c r="AU172" s="217" t="s">
        <v>236</v>
      </c>
      <c r="AV172" s="220"/>
      <c r="AW172" s="217" t="s">
        <v>230</v>
      </c>
      <c r="AX172" s="217" t="s">
        <v>232</v>
      </c>
      <c r="AY172" s="217" t="s">
        <v>234</v>
      </c>
      <c r="AZ172" s="217" t="s">
        <v>236</v>
      </c>
      <c r="BA172" s="220"/>
    </row>
    <row r="173" spans="1:53" ht="25.5" customHeight="1" thickTop="1" x14ac:dyDescent="0.2">
      <c r="A173" s="230" t="str">
        <f>IF(B172&lt;&gt;"",IF(E173=TRUE,1,0)+IF(J173=TRUE,1,0)+IF(O173=TRUE,1,0)+IF(T173=TRUE,1,0)+IF(Y173=TRUE,1,0)+IF(AD173=TRUE,1,0)+IF(AI173=TRUE,1,0)+IF(AN173=TRUE,1,0)+IF(AS173=TRUE,1,0)+IF(AX173=TRUE,1,0),"")</f>
        <v/>
      </c>
      <c r="B173" s="271"/>
      <c r="C173" s="271"/>
      <c r="D173" s="221" t="b">
        <v>0</v>
      </c>
      <c r="E173" s="221" t="b">
        <v>0</v>
      </c>
      <c r="F173" s="221" t="b">
        <v>0</v>
      </c>
      <c r="G173" s="221" t="b">
        <v>0</v>
      </c>
      <c r="H173" s="220"/>
      <c r="I173" s="221" t="b">
        <v>0</v>
      </c>
      <c r="J173" s="221" t="b">
        <v>0</v>
      </c>
      <c r="K173" s="221" t="b">
        <v>0</v>
      </c>
      <c r="L173" s="221" t="b">
        <v>0</v>
      </c>
      <c r="M173" s="220"/>
      <c r="N173" s="221" t="b">
        <v>0</v>
      </c>
      <c r="O173" s="221" t="b">
        <v>0</v>
      </c>
      <c r="P173" s="221" t="b">
        <v>0</v>
      </c>
      <c r="Q173" s="221" t="b">
        <v>0</v>
      </c>
      <c r="R173" s="220"/>
      <c r="S173" s="221" t="b">
        <v>0</v>
      </c>
      <c r="T173" s="221" t="b">
        <v>0</v>
      </c>
      <c r="U173" s="221" t="b">
        <v>0</v>
      </c>
      <c r="V173" s="221" t="b">
        <v>0</v>
      </c>
      <c r="W173" s="220"/>
      <c r="X173" s="221" t="b">
        <v>0</v>
      </c>
      <c r="Y173" s="221" t="b">
        <v>0</v>
      </c>
      <c r="Z173" s="221" t="b">
        <v>0</v>
      </c>
      <c r="AA173" s="221" t="b">
        <v>0</v>
      </c>
      <c r="AB173" s="220"/>
      <c r="AC173" s="221" t="b">
        <v>0</v>
      </c>
      <c r="AD173" s="221" t="b">
        <v>0</v>
      </c>
      <c r="AE173" s="221" t="b">
        <v>0</v>
      </c>
      <c r="AF173" s="221" t="b">
        <v>0</v>
      </c>
      <c r="AG173" s="220"/>
      <c r="AH173" s="221" t="b">
        <v>0</v>
      </c>
      <c r="AI173" s="221" t="b">
        <v>0</v>
      </c>
      <c r="AJ173" s="221" t="b">
        <v>0</v>
      </c>
      <c r="AK173" s="221" t="b">
        <v>0</v>
      </c>
      <c r="AL173" s="220"/>
      <c r="AM173" s="221" t="b">
        <v>0</v>
      </c>
      <c r="AN173" s="221" t="b">
        <v>0</v>
      </c>
      <c r="AO173" s="221" t="b">
        <v>0</v>
      </c>
      <c r="AP173" s="221" t="b">
        <v>0</v>
      </c>
      <c r="AQ173" s="220"/>
      <c r="AR173" s="221" t="b">
        <v>0</v>
      </c>
      <c r="AS173" s="221" t="b">
        <v>0</v>
      </c>
      <c r="AT173" s="221" t="b">
        <v>0</v>
      </c>
      <c r="AU173" s="221" t="b">
        <v>0</v>
      </c>
      <c r="AV173" s="220"/>
      <c r="AW173" s="221" t="b">
        <v>0</v>
      </c>
      <c r="AX173" s="221" t="b">
        <v>0</v>
      </c>
      <c r="AY173" s="221" t="b">
        <v>0</v>
      </c>
      <c r="AZ173" s="221" t="b">
        <v>0</v>
      </c>
      <c r="BA173" s="220"/>
    </row>
    <row r="174" spans="1:53" ht="25.5" customHeight="1" thickBot="1" x14ac:dyDescent="0.25">
      <c r="A174" s="230" t="str">
        <f>IF(B174&lt;&gt;"",IF(D175=TRUE,1,0)+IF(I175=TRUE,1,0)+IF(N175=TRUE,1,0)+IF(S175=TRUE,1,0)+IF(X175=TRUE,1,0)+IF(AC175=TRUE,1,0)+IF(AH175=TRUE,1,0)+IF(AM175=TRUE,1,0)+IF(AR175=TRUE,1,0)+IF(AW175=TRUE,1,0),"")</f>
        <v/>
      </c>
      <c r="B174" s="271"/>
      <c r="C174" s="271"/>
      <c r="D174" s="217" t="s">
        <v>230</v>
      </c>
      <c r="E174" s="217" t="s">
        <v>232</v>
      </c>
      <c r="F174" s="217" t="s">
        <v>234</v>
      </c>
      <c r="G174" s="217" t="s">
        <v>236</v>
      </c>
      <c r="H174" s="220"/>
      <c r="I174" s="217" t="s">
        <v>230</v>
      </c>
      <c r="J174" s="217" t="s">
        <v>232</v>
      </c>
      <c r="K174" s="217" t="s">
        <v>234</v>
      </c>
      <c r="L174" s="217" t="s">
        <v>236</v>
      </c>
      <c r="M174" s="220"/>
      <c r="N174" s="217" t="s">
        <v>230</v>
      </c>
      <c r="O174" s="217" t="s">
        <v>232</v>
      </c>
      <c r="P174" s="217" t="s">
        <v>234</v>
      </c>
      <c r="Q174" s="217" t="s">
        <v>236</v>
      </c>
      <c r="R174" s="220"/>
      <c r="S174" s="217" t="s">
        <v>230</v>
      </c>
      <c r="T174" s="217" t="s">
        <v>232</v>
      </c>
      <c r="U174" s="217" t="s">
        <v>234</v>
      </c>
      <c r="V174" s="217" t="s">
        <v>236</v>
      </c>
      <c r="W174" s="220"/>
      <c r="X174" s="217" t="s">
        <v>230</v>
      </c>
      <c r="Y174" s="217" t="s">
        <v>232</v>
      </c>
      <c r="Z174" s="217" t="s">
        <v>234</v>
      </c>
      <c r="AA174" s="217" t="s">
        <v>236</v>
      </c>
      <c r="AB174" s="220"/>
      <c r="AC174" s="217" t="s">
        <v>230</v>
      </c>
      <c r="AD174" s="217" t="s">
        <v>232</v>
      </c>
      <c r="AE174" s="217" t="s">
        <v>234</v>
      </c>
      <c r="AF174" s="217" t="s">
        <v>236</v>
      </c>
      <c r="AG174" s="220"/>
      <c r="AH174" s="217" t="s">
        <v>230</v>
      </c>
      <c r="AI174" s="217" t="s">
        <v>232</v>
      </c>
      <c r="AJ174" s="217" t="s">
        <v>234</v>
      </c>
      <c r="AK174" s="217" t="s">
        <v>236</v>
      </c>
      <c r="AL174" s="220"/>
      <c r="AM174" s="217" t="s">
        <v>230</v>
      </c>
      <c r="AN174" s="217" t="s">
        <v>232</v>
      </c>
      <c r="AO174" s="217" t="s">
        <v>234</v>
      </c>
      <c r="AP174" s="217" t="s">
        <v>236</v>
      </c>
      <c r="AQ174" s="220"/>
      <c r="AR174" s="217" t="s">
        <v>230</v>
      </c>
      <c r="AS174" s="217" t="s">
        <v>232</v>
      </c>
      <c r="AT174" s="217" t="s">
        <v>234</v>
      </c>
      <c r="AU174" s="217" t="s">
        <v>236</v>
      </c>
      <c r="AV174" s="220"/>
      <c r="AW174" s="217" t="s">
        <v>230</v>
      </c>
      <c r="AX174" s="217" t="s">
        <v>232</v>
      </c>
      <c r="AY174" s="217" t="s">
        <v>234</v>
      </c>
      <c r="AZ174" s="217" t="s">
        <v>236</v>
      </c>
      <c r="BA174" s="220"/>
    </row>
    <row r="175" spans="1:53" ht="25.5" customHeight="1" thickTop="1" x14ac:dyDescent="0.2">
      <c r="A175" s="230" t="str">
        <f>IF(B174&lt;&gt;"",IF(E175=TRUE,1,0)+IF(J175=TRUE,1,0)+IF(O175=TRUE,1,0)+IF(T175=TRUE,1,0)+IF(Y175=TRUE,1,0)+IF(AD175=TRUE,1,0)+IF(AI175=TRUE,1,0)+IF(AN175=TRUE,1,0)+IF(AS175=TRUE,1,0)+IF(AX175=TRUE,1,0),"")</f>
        <v/>
      </c>
      <c r="B175" s="271"/>
      <c r="C175" s="271"/>
      <c r="D175" s="221" t="b">
        <v>0</v>
      </c>
      <c r="E175" s="221" t="b">
        <v>0</v>
      </c>
      <c r="F175" s="221" t="b">
        <v>0</v>
      </c>
      <c r="G175" s="221" t="b">
        <v>0</v>
      </c>
      <c r="H175" s="220"/>
      <c r="I175" s="221" t="b">
        <v>0</v>
      </c>
      <c r="J175" s="221" t="b">
        <v>0</v>
      </c>
      <c r="K175" s="221" t="b">
        <v>0</v>
      </c>
      <c r="L175" s="221" t="b">
        <v>0</v>
      </c>
      <c r="M175" s="220"/>
      <c r="N175" s="221" t="b">
        <v>0</v>
      </c>
      <c r="O175" s="221" t="b">
        <v>0</v>
      </c>
      <c r="P175" s="221" t="b">
        <v>0</v>
      </c>
      <c r="Q175" s="221" t="b">
        <v>0</v>
      </c>
      <c r="R175" s="220"/>
      <c r="S175" s="221" t="b">
        <v>0</v>
      </c>
      <c r="T175" s="221" t="b">
        <v>0</v>
      </c>
      <c r="U175" s="221" t="b">
        <v>0</v>
      </c>
      <c r="V175" s="221" t="b">
        <v>0</v>
      </c>
      <c r="W175" s="220"/>
      <c r="X175" s="221" t="b">
        <v>0</v>
      </c>
      <c r="Y175" s="221" t="b">
        <v>0</v>
      </c>
      <c r="Z175" s="221" t="b">
        <v>0</v>
      </c>
      <c r="AA175" s="221" t="b">
        <v>0</v>
      </c>
      <c r="AB175" s="220"/>
      <c r="AC175" s="221" t="b">
        <v>0</v>
      </c>
      <c r="AD175" s="221" t="b">
        <v>0</v>
      </c>
      <c r="AE175" s="221" t="b">
        <v>0</v>
      </c>
      <c r="AF175" s="221" t="b">
        <v>0</v>
      </c>
      <c r="AG175" s="220"/>
      <c r="AH175" s="221" t="b">
        <v>0</v>
      </c>
      <c r="AI175" s="221" t="b">
        <v>0</v>
      </c>
      <c r="AJ175" s="221" t="b">
        <v>0</v>
      </c>
      <c r="AK175" s="221" t="b">
        <v>0</v>
      </c>
      <c r="AL175" s="220"/>
      <c r="AM175" s="221" t="b">
        <v>0</v>
      </c>
      <c r="AN175" s="221" t="b">
        <v>0</v>
      </c>
      <c r="AO175" s="221" t="b">
        <v>0</v>
      </c>
      <c r="AP175" s="221" t="b">
        <v>0</v>
      </c>
      <c r="AQ175" s="220"/>
      <c r="AR175" s="221" t="b">
        <v>0</v>
      </c>
      <c r="AS175" s="221" t="b">
        <v>0</v>
      </c>
      <c r="AT175" s="221" t="b">
        <v>0</v>
      </c>
      <c r="AU175" s="221" t="b">
        <v>0</v>
      </c>
      <c r="AV175" s="220"/>
      <c r="AW175" s="221" t="b">
        <v>0</v>
      </c>
      <c r="AX175" s="221" t="b">
        <v>0</v>
      </c>
      <c r="AY175" s="221" t="b">
        <v>0</v>
      </c>
      <c r="AZ175" s="221" t="b">
        <v>0</v>
      </c>
      <c r="BA175" s="220"/>
    </row>
    <row r="176" spans="1:53" ht="25.5" customHeight="1" thickBot="1" x14ac:dyDescent="0.25">
      <c r="A176" s="230" t="str">
        <f>IF(B176&lt;&gt;"",IF(D177=TRUE,1,0)+IF(I177=TRUE,1,0)+IF(N177=TRUE,1,0)+IF(S177=TRUE,1,0)+IF(X177=TRUE,1,0)+IF(AC177=TRUE,1,0)+IF(AH177=TRUE,1,0)+IF(AM177=TRUE,1,0)+IF(AR177=TRUE,1,0)+IF(AW177=TRUE,1,0),"")</f>
        <v/>
      </c>
      <c r="B176" s="271"/>
      <c r="C176" s="271"/>
      <c r="D176" s="217" t="s">
        <v>230</v>
      </c>
      <c r="E176" s="217" t="s">
        <v>232</v>
      </c>
      <c r="F176" s="217" t="s">
        <v>234</v>
      </c>
      <c r="G176" s="217" t="s">
        <v>236</v>
      </c>
      <c r="H176" s="220"/>
      <c r="I176" s="217" t="s">
        <v>230</v>
      </c>
      <c r="J176" s="217" t="s">
        <v>232</v>
      </c>
      <c r="K176" s="217" t="s">
        <v>234</v>
      </c>
      <c r="L176" s="217" t="s">
        <v>236</v>
      </c>
      <c r="M176" s="220"/>
      <c r="N176" s="217" t="s">
        <v>230</v>
      </c>
      <c r="O176" s="217" t="s">
        <v>232</v>
      </c>
      <c r="P176" s="217" t="s">
        <v>234</v>
      </c>
      <c r="Q176" s="217" t="s">
        <v>236</v>
      </c>
      <c r="R176" s="220"/>
      <c r="S176" s="217" t="s">
        <v>230</v>
      </c>
      <c r="T176" s="217" t="s">
        <v>232</v>
      </c>
      <c r="U176" s="217" t="s">
        <v>234</v>
      </c>
      <c r="V176" s="217" t="s">
        <v>236</v>
      </c>
      <c r="W176" s="220"/>
      <c r="X176" s="217" t="s">
        <v>230</v>
      </c>
      <c r="Y176" s="217" t="s">
        <v>232</v>
      </c>
      <c r="Z176" s="217" t="s">
        <v>234</v>
      </c>
      <c r="AA176" s="217" t="s">
        <v>236</v>
      </c>
      <c r="AB176" s="220"/>
      <c r="AC176" s="217" t="s">
        <v>230</v>
      </c>
      <c r="AD176" s="217" t="s">
        <v>232</v>
      </c>
      <c r="AE176" s="217" t="s">
        <v>234</v>
      </c>
      <c r="AF176" s="217" t="s">
        <v>236</v>
      </c>
      <c r="AG176" s="220"/>
      <c r="AH176" s="217" t="s">
        <v>230</v>
      </c>
      <c r="AI176" s="217" t="s">
        <v>232</v>
      </c>
      <c r="AJ176" s="217" t="s">
        <v>234</v>
      </c>
      <c r="AK176" s="217" t="s">
        <v>236</v>
      </c>
      <c r="AL176" s="220"/>
      <c r="AM176" s="217" t="s">
        <v>230</v>
      </c>
      <c r="AN176" s="217" t="s">
        <v>232</v>
      </c>
      <c r="AO176" s="217" t="s">
        <v>234</v>
      </c>
      <c r="AP176" s="217" t="s">
        <v>236</v>
      </c>
      <c r="AQ176" s="220"/>
      <c r="AR176" s="217" t="s">
        <v>230</v>
      </c>
      <c r="AS176" s="217" t="s">
        <v>232</v>
      </c>
      <c r="AT176" s="217" t="s">
        <v>234</v>
      </c>
      <c r="AU176" s="217" t="s">
        <v>236</v>
      </c>
      <c r="AV176" s="220"/>
      <c r="AW176" s="217" t="s">
        <v>230</v>
      </c>
      <c r="AX176" s="217" t="s">
        <v>232</v>
      </c>
      <c r="AY176" s="217" t="s">
        <v>234</v>
      </c>
      <c r="AZ176" s="217" t="s">
        <v>236</v>
      </c>
      <c r="BA176" s="220"/>
    </row>
    <row r="177" spans="1:53" ht="25.5" customHeight="1" thickTop="1" x14ac:dyDescent="0.2">
      <c r="A177" s="230" t="str">
        <f>IF(B176&lt;&gt;"",IF(E177=TRUE,1,0)+IF(J177=TRUE,1,0)+IF(O177=TRUE,1,0)+IF(T177=TRUE,1,0)+IF(Y177=TRUE,1,0)+IF(AD177=TRUE,1,0)+IF(AI177=TRUE,1,0)+IF(AN177=TRUE,1,0)+IF(AS177=TRUE,1,0)+IF(AX177=TRUE,1,0),"")</f>
        <v/>
      </c>
      <c r="B177" s="271"/>
      <c r="C177" s="271"/>
      <c r="D177" s="221" t="b">
        <v>0</v>
      </c>
      <c r="E177" s="221" t="b">
        <v>0</v>
      </c>
      <c r="F177" s="221" t="b">
        <v>0</v>
      </c>
      <c r="G177" s="221" t="b">
        <v>0</v>
      </c>
      <c r="H177" s="220"/>
      <c r="I177" s="221" t="b">
        <v>0</v>
      </c>
      <c r="J177" s="221" t="b">
        <v>0</v>
      </c>
      <c r="K177" s="221" t="b">
        <v>0</v>
      </c>
      <c r="L177" s="221" t="b">
        <v>0</v>
      </c>
      <c r="M177" s="220"/>
      <c r="N177" s="221" t="b">
        <v>0</v>
      </c>
      <c r="O177" s="221" t="b">
        <v>0</v>
      </c>
      <c r="P177" s="221" t="b">
        <v>0</v>
      </c>
      <c r="Q177" s="221" t="b">
        <v>0</v>
      </c>
      <c r="R177" s="220"/>
      <c r="S177" s="221" t="b">
        <v>0</v>
      </c>
      <c r="T177" s="221" t="b">
        <v>0</v>
      </c>
      <c r="U177" s="221" t="b">
        <v>0</v>
      </c>
      <c r="V177" s="221" t="b">
        <v>0</v>
      </c>
      <c r="W177" s="220"/>
      <c r="X177" s="221" t="b">
        <v>0</v>
      </c>
      <c r="Y177" s="221" t="b">
        <v>0</v>
      </c>
      <c r="Z177" s="221" t="b">
        <v>0</v>
      </c>
      <c r="AA177" s="221" t="b">
        <v>0</v>
      </c>
      <c r="AB177" s="220"/>
      <c r="AC177" s="221" t="b">
        <v>0</v>
      </c>
      <c r="AD177" s="221" t="b">
        <v>0</v>
      </c>
      <c r="AE177" s="221" t="b">
        <v>0</v>
      </c>
      <c r="AF177" s="221" t="b">
        <v>0</v>
      </c>
      <c r="AG177" s="220"/>
      <c r="AH177" s="221" t="b">
        <v>0</v>
      </c>
      <c r="AI177" s="221" t="b">
        <v>0</v>
      </c>
      <c r="AJ177" s="221" t="b">
        <v>0</v>
      </c>
      <c r="AK177" s="221" t="b">
        <v>0</v>
      </c>
      <c r="AL177" s="220"/>
      <c r="AM177" s="221" t="b">
        <v>0</v>
      </c>
      <c r="AN177" s="221" t="b">
        <v>0</v>
      </c>
      <c r="AO177" s="221" t="b">
        <v>0</v>
      </c>
      <c r="AP177" s="221" t="b">
        <v>0</v>
      </c>
      <c r="AQ177" s="220"/>
      <c r="AR177" s="221" t="b">
        <v>0</v>
      </c>
      <c r="AS177" s="221" t="b">
        <v>0</v>
      </c>
      <c r="AT177" s="221" t="b">
        <v>0</v>
      </c>
      <c r="AU177" s="221" t="b">
        <v>0</v>
      </c>
      <c r="AV177" s="220"/>
      <c r="AW177" s="221" t="b">
        <v>0</v>
      </c>
      <c r="AX177" s="221" t="b">
        <v>0</v>
      </c>
      <c r="AY177" s="221" t="b">
        <v>0</v>
      </c>
      <c r="AZ177" s="221" t="b">
        <v>0</v>
      </c>
      <c r="BA177" s="220"/>
    </row>
    <row r="178" spans="1:53" ht="25.5" customHeight="1" thickBot="1" x14ac:dyDescent="0.25">
      <c r="A178" s="230" t="str">
        <f>IF(B178&lt;&gt;"",IF(D179=TRUE,1,0)+IF(I179=TRUE,1,0)+IF(N179=TRUE,1,0)+IF(S179=TRUE,1,0)+IF(X179=TRUE,1,0)+IF(AC179=TRUE,1,0)+IF(AH179=TRUE,1,0)+IF(AM179=TRUE,1,0)+IF(AR179=TRUE,1,0)+IF(AW179=TRUE,1,0),"")</f>
        <v/>
      </c>
      <c r="B178" s="271"/>
      <c r="C178" s="271"/>
      <c r="D178" s="217" t="s">
        <v>230</v>
      </c>
      <c r="E178" s="217" t="s">
        <v>232</v>
      </c>
      <c r="F178" s="217" t="s">
        <v>234</v>
      </c>
      <c r="G178" s="217" t="s">
        <v>236</v>
      </c>
      <c r="H178" s="220"/>
      <c r="I178" s="217" t="s">
        <v>230</v>
      </c>
      <c r="J178" s="217" t="s">
        <v>232</v>
      </c>
      <c r="K178" s="217" t="s">
        <v>234</v>
      </c>
      <c r="L178" s="217" t="s">
        <v>236</v>
      </c>
      <c r="M178" s="220"/>
      <c r="N178" s="217" t="s">
        <v>230</v>
      </c>
      <c r="O178" s="217" t="s">
        <v>232</v>
      </c>
      <c r="P178" s="217" t="s">
        <v>234</v>
      </c>
      <c r="Q178" s="217" t="s">
        <v>236</v>
      </c>
      <c r="R178" s="220"/>
      <c r="S178" s="217" t="s">
        <v>230</v>
      </c>
      <c r="T178" s="217" t="s">
        <v>232</v>
      </c>
      <c r="U178" s="217" t="s">
        <v>234</v>
      </c>
      <c r="V178" s="217" t="s">
        <v>236</v>
      </c>
      <c r="W178" s="220"/>
      <c r="X178" s="217" t="s">
        <v>230</v>
      </c>
      <c r="Y178" s="217" t="s">
        <v>232</v>
      </c>
      <c r="Z178" s="217" t="s">
        <v>234</v>
      </c>
      <c r="AA178" s="217" t="s">
        <v>236</v>
      </c>
      <c r="AB178" s="220"/>
      <c r="AC178" s="217" t="s">
        <v>230</v>
      </c>
      <c r="AD178" s="217" t="s">
        <v>232</v>
      </c>
      <c r="AE178" s="217" t="s">
        <v>234</v>
      </c>
      <c r="AF178" s="217" t="s">
        <v>236</v>
      </c>
      <c r="AG178" s="220"/>
      <c r="AH178" s="217" t="s">
        <v>230</v>
      </c>
      <c r="AI178" s="217" t="s">
        <v>232</v>
      </c>
      <c r="AJ178" s="217" t="s">
        <v>234</v>
      </c>
      <c r="AK178" s="217" t="s">
        <v>236</v>
      </c>
      <c r="AL178" s="220"/>
      <c r="AM178" s="217" t="s">
        <v>230</v>
      </c>
      <c r="AN178" s="217" t="s">
        <v>232</v>
      </c>
      <c r="AO178" s="217" t="s">
        <v>234</v>
      </c>
      <c r="AP178" s="217" t="s">
        <v>236</v>
      </c>
      <c r="AQ178" s="220"/>
      <c r="AR178" s="217" t="s">
        <v>230</v>
      </c>
      <c r="AS178" s="217" t="s">
        <v>232</v>
      </c>
      <c r="AT178" s="217" t="s">
        <v>234</v>
      </c>
      <c r="AU178" s="217" t="s">
        <v>236</v>
      </c>
      <c r="AV178" s="220"/>
      <c r="AW178" s="217" t="s">
        <v>230</v>
      </c>
      <c r="AX178" s="217" t="s">
        <v>232</v>
      </c>
      <c r="AY178" s="217" t="s">
        <v>234</v>
      </c>
      <c r="AZ178" s="217" t="s">
        <v>236</v>
      </c>
      <c r="BA178" s="220"/>
    </row>
    <row r="179" spans="1:53" ht="25.5" customHeight="1" thickTop="1" x14ac:dyDescent="0.2">
      <c r="A179" s="230" t="str">
        <f>IF(B178&lt;&gt;"",IF(E179=TRUE,1,0)+IF(J179=TRUE,1,0)+IF(O179=TRUE,1,0)+IF(T179=TRUE,1,0)+IF(Y179=TRUE,1,0)+IF(AD179=TRUE,1,0)+IF(AI179=TRUE,1,0)+IF(AN179=TRUE,1,0)+IF(AS179=TRUE,1,0)+IF(AX179=TRUE,1,0),"")</f>
        <v/>
      </c>
      <c r="B179" s="271"/>
      <c r="C179" s="271"/>
      <c r="D179" s="221" t="b">
        <v>0</v>
      </c>
      <c r="E179" s="221" t="b">
        <v>0</v>
      </c>
      <c r="F179" s="221" t="b">
        <v>0</v>
      </c>
      <c r="G179" s="221" t="b">
        <v>0</v>
      </c>
      <c r="H179" s="220"/>
      <c r="I179" s="221" t="b">
        <v>0</v>
      </c>
      <c r="J179" s="221" t="b">
        <v>0</v>
      </c>
      <c r="K179" s="221" t="b">
        <v>0</v>
      </c>
      <c r="L179" s="221" t="b">
        <v>0</v>
      </c>
      <c r="M179" s="220"/>
      <c r="N179" s="221" t="b">
        <v>0</v>
      </c>
      <c r="O179" s="221" t="b">
        <v>0</v>
      </c>
      <c r="P179" s="221" t="b">
        <v>0</v>
      </c>
      <c r="Q179" s="221" t="b">
        <v>0</v>
      </c>
      <c r="R179" s="220"/>
      <c r="S179" s="221" t="b">
        <v>0</v>
      </c>
      <c r="T179" s="221" t="b">
        <v>0</v>
      </c>
      <c r="U179" s="221" t="b">
        <v>0</v>
      </c>
      <c r="V179" s="221" t="b">
        <v>0</v>
      </c>
      <c r="W179" s="220"/>
      <c r="X179" s="221" t="b">
        <v>0</v>
      </c>
      <c r="Y179" s="221" t="b">
        <v>0</v>
      </c>
      <c r="Z179" s="221" t="b">
        <v>0</v>
      </c>
      <c r="AA179" s="221" t="b">
        <v>0</v>
      </c>
      <c r="AB179" s="220"/>
      <c r="AC179" s="221" t="b">
        <v>0</v>
      </c>
      <c r="AD179" s="221" t="b">
        <v>0</v>
      </c>
      <c r="AE179" s="221" t="b">
        <v>0</v>
      </c>
      <c r="AF179" s="221" t="b">
        <v>0</v>
      </c>
      <c r="AG179" s="220"/>
      <c r="AH179" s="221" t="b">
        <v>0</v>
      </c>
      <c r="AI179" s="221" t="b">
        <v>0</v>
      </c>
      <c r="AJ179" s="221" t="b">
        <v>0</v>
      </c>
      <c r="AK179" s="221" t="b">
        <v>0</v>
      </c>
      <c r="AL179" s="220"/>
      <c r="AM179" s="221" t="b">
        <v>0</v>
      </c>
      <c r="AN179" s="221" t="b">
        <v>0</v>
      </c>
      <c r="AO179" s="221" t="b">
        <v>0</v>
      </c>
      <c r="AP179" s="221" t="b">
        <v>0</v>
      </c>
      <c r="AQ179" s="220"/>
      <c r="AR179" s="221" t="b">
        <v>0</v>
      </c>
      <c r="AS179" s="221" t="b">
        <v>0</v>
      </c>
      <c r="AT179" s="221" t="b">
        <v>0</v>
      </c>
      <c r="AU179" s="221" t="b">
        <v>0</v>
      </c>
      <c r="AV179" s="220"/>
      <c r="AW179" s="221" t="b">
        <v>0</v>
      </c>
      <c r="AX179" s="221" t="b">
        <v>0</v>
      </c>
      <c r="AY179" s="221" t="b">
        <v>0</v>
      </c>
      <c r="AZ179" s="221" t="b">
        <v>0</v>
      </c>
      <c r="BA179" s="220"/>
    </row>
    <row r="180" spans="1:53" ht="25.5" customHeight="1" thickBot="1" x14ac:dyDescent="0.25">
      <c r="A180" s="230" t="str">
        <f>IF(B180&lt;&gt;"",IF(D181=TRUE,1,0)+IF(I181=TRUE,1,0)+IF(N181=TRUE,1,0)+IF(S181=TRUE,1,0)+IF(X181=TRUE,1,0)+IF(AC181=TRUE,1,0)+IF(AH181=TRUE,1,0)+IF(AM181=TRUE,1,0)+IF(AR181=TRUE,1,0)+IF(AW181=TRUE,1,0),"")</f>
        <v/>
      </c>
      <c r="B180" s="271"/>
      <c r="C180" s="271"/>
      <c r="D180" s="217" t="s">
        <v>230</v>
      </c>
      <c r="E180" s="217" t="s">
        <v>232</v>
      </c>
      <c r="F180" s="217" t="s">
        <v>234</v>
      </c>
      <c r="G180" s="217" t="s">
        <v>236</v>
      </c>
      <c r="H180" s="220"/>
      <c r="I180" s="217" t="s">
        <v>230</v>
      </c>
      <c r="J180" s="217" t="s">
        <v>232</v>
      </c>
      <c r="K180" s="217" t="s">
        <v>234</v>
      </c>
      <c r="L180" s="217" t="s">
        <v>236</v>
      </c>
      <c r="M180" s="220"/>
      <c r="N180" s="217" t="s">
        <v>230</v>
      </c>
      <c r="O180" s="217" t="s">
        <v>232</v>
      </c>
      <c r="P180" s="217" t="s">
        <v>234</v>
      </c>
      <c r="Q180" s="217" t="s">
        <v>236</v>
      </c>
      <c r="R180" s="220"/>
      <c r="S180" s="217" t="s">
        <v>230</v>
      </c>
      <c r="T180" s="217" t="s">
        <v>232</v>
      </c>
      <c r="U180" s="217" t="s">
        <v>234</v>
      </c>
      <c r="V180" s="217" t="s">
        <v>236</v>
      </c>
      <c r="W180" s="220"/>
      <c r="X180" s="217" t="s">
        <v>230</v>
      </c>
      <c r="Y180" s="217" t="s">
        <v>232</v>
      </c>
      <c r="Z180" s="217" t="s">
        <v>234</v>
      </c>
      <c r="AA180" s="217" t="s">
        <v>236</v>
      </c>
      <c r="AB180" s="220"/>
      <c r="AC180" s="217" t="s">
        <v>230</v>
      </c>
      <c r="AD180" s="217" t="s">
        <v>232</v>
      </c>
      <c r="AE180" s="217" t="s">
        <v>234</v>
      </c>
      <c r="AF180" s="217" t="s">
        <v>236</v>
      </c>
      <c r="AG180" s="220"/>
      <c r="AH180" s="217" t="s">
        <v>230</v>
      </c>
      <c r="AI180" s="217" t="s">
        <v>232</v>
      </c>
      <c r="AJ180" s="217" t="s">
        <v>234</v>
      </c>
      <c r="AK180" s="217" t="s">
        <v>236</v>
      </c>
      <c r="AL180" s="220"/>
      <c r="AM180" s="217" t="s">
        <v>230</v>
      </c>
      <c r="AN180" s="217" t="s">
        <v>232</v>
      </c>
      <c r="AO180" s="217" t="s">
        <v>234</v>
      </c>
      <c r="AP180" s="217" t="s">
        <v>236</v>
      </c>
      <c r="AQ180" s="220"/>
      <c r="AR180" s="217" t="s">
        <v>230</v>
      </c>
      <c r="AS180" s="217" t="s">
        <v>232</v>
      </c>
      <c r="AT180" s="217" t="s">
        <v>234</v>
      </c>
      <c r="AU180" s="217" t="s">
        <v>236</v>
      </c>
      <c r="AV180" s="220"/>
      <c r="AW180" s="217" t="s">
        <v>230</v>
      </c>
      <c r="AX180" s="217" t="s">
        <v>232</v>
      </c>
      <c r="AY180" s="217" t="s">
        <v>234</v>
      </c>
      <c r="AZ180" s="217" t="s">
        <v>236</v>
      </c>
      <c r="BA180" s="220"/>
    </row>
    <row r="181" spans="1:53" ht="25.5" customHeight="1" thickTop="1" x14ac:dyDescent="0.2">
      <c r="A181" s="230" t="str">
        <f>IF(B180&lt;&gt;"",IF(E181=TRUE,1,0)+IF(J181=TRUE,1,0)+IF(O181=TRUE,1,0)+IF(T181=TRUE,1,0)+IF(Y181=TRUE,1,0)+IF(AD181=TRUE,1,0)+IF(AI181=TRUE,1,0)+IF(AN181=TRUE,1,0)+IF(AS181=TRUE,1,0)+IF(AX181=TRUE,1,0),"")</f>
        <v/>
      </c>
      <c r="B181" s="271"/>
      <c r="C181" s="271"/>
      <c r="D181" s="221" t="b">
        <v>0</v>
      </c>
      <c r="E181" s="221" t="b">
        <v>0</v>
      </c>
      <c r="F181" s="221" t="b">
        <v>0</v>
      </c>
      <c r="G181" s="221" t="b">
        <v>0</v>
      </c>
      <c r="H181" s="220"/>
      <c r="I181" s="221" t="b">
        <v>0</v>
      </c>
      <c r="J181" s="221" t="b">
        <v>0</v>
      </c>
      <c r="K181" s="221" t="b">
        <v>0</v>
      </c>
      <c r="L181" s="221" t="b">
        <v>0</v>
      </c>
      <c r="M181" s="220"/>
      <c r="N181" s="221" t="b">
        <v>0</v>
      </c>
      <c r="O181" s="221" t="b">
        <v>0</v>
      </c>
      <c r="P181" s="221" t="b">
        <v>0</v>
      </c>
      <c r="Q181" s="221" t="b">
        <v>0</v>
      </c>
      <c r="R181" s="220"/>
      <c r="S181" s="221" t="b">
        <v>0</v>
      </c>
      <c r="T181" s="221" t="b">
        <v>0</v>
      </c>
      <c r="U181" s="221" t="b">
        <v>0</v>
      </c>
      <c r="V181" s="221" t="b">
        <v>0</v>
      </c>
      <c r="W181" s="220"/>
      <c r="X181" s="221" t="b">
        <v>0</v>
      </c>
      <c r="Y181" s="221" t="b">
        <v>0</v>
      </c>
      <c r="Z181" s="221" t="b">
        <v>0</v>
      </c>
      <c r="AA181" s="221" t="b">
        <v>0</v>
      </c>
      <c r="AB181" s="220"/>
      <c r="AC181" s="221" t="b">
        <v>0</v>
      </c>
      <c r="AD181" s="221" t="b">
        <v>0</v>
      </c>
      <c r="AE181" s="221" t="b">
        <v>0</v>
      </c>
      <c r="AF181" s="221" t="b">
        <v>0</v>
      </c>
      <c r="AG181" s="220"/>
      <c r="AH181" s="221" t="b">
        <v>0</v>
      </c>
      <c r="AI181" s="221" t="b">
        <v>0</v>
      </c>
      <c r="AJ181" s="221" t="b">
        <v>0</v>
      </c>
      <c r="AK181" s="221" t="b">
        <v>0</v>
      </c>
      <c r="AL181" s="220"/>
      <c r="AM181" s="221" t="b">
        <v>0</v>
      </c>
      <c r="AN181" s="221" t="b">
        <v>0</v>
      </c>
      <c r="AO181" s="221" t="b">
        <v>0</v>
      </c>
      <c r="AP181" s="221" t="b">
        <v>0</v>
      </c>
      <c r="AQ181" s="220"/>
      <c r="AR181" s="221" t="b">
        <v>0</v>
      </c>
      <c r="AS181" s="221" t="b">
        <v>0</v>
      </c>
      <c r="AT181" s="221" t="b">
        <v>0</v>
      </c>
      <c r="AU181" s="221" t="b">
        <v>0</v>
      </c>
      <c r="AV181" s="220"/>
      <c r="AW181" s="221" t="b">
        <v>0</v>
      </c>
      <c r="AX181" s="221" t="b">
        <v>0</v>
      </c>
      <c r="AY181" s="221" t="b">
        <v>0</v>
      </c>
      <c r="AZ181" s="221" t="b">
        <v>0</v>
      </c>
      <c r="BA181" s="220"/>
    </row>
    <row r="182" spans="1:53" ht="25.5" customHeight="1" thickBot="1" x14ac:dyDescent="0.25">
      <c r="A182" s="230" t="str">
        <f>IF(B182&lt;&gt;"",IF(D183=TRUE,1,0)+IF(I183=TRUE,1,0)+IF(N183=TRUE,1,0)+IF(S183=TRUE,1,0)+IF(X183=TRUE,1,0)+IF(AC183=TRUE,1,0)+IF(AH183=TRUE,1,0)+IF(AM183=TRUE,1,0)+IF(AR183=TRUE,1,0)+IF(AW183=TRUE,1,0),"")</f>
        <v/>
      </c>
      <c r="B182" s="271"/>
      <c r="C182" s="271"/>
      <c r="D182" s="217" t="s">
        <v>230</v>
      </c>
      <c r="E182" s="217" t="s">
        <v>232</v>
      </c>
      <c r="F182" s="217" t="s">
        <v>234</v>
      </c>
      <c r="G182" s="217" t="s">
        <v>236</v>
      </c>
      <c r="H182" s="220"/>
      <c r="I182" s="217" t="s">
        <v>230</v>
      </c>
      <c r="J182" s="217" t="s">
        <v>232</v>
      </c>
      <c r="K182" s="217" t="s">
        <v>234</v>
      </c>
      <c r="L182" s="217" t="s">
        <v>236</v>
      </c>
      <c r="M182" s="220"/>
      <c r="N182" s="217" t="s">
        <v>230</v>
      </c>
      <c r="O182" s="217" t="s">
        <v>232</v>
      </c>
      <c r="P182" s="217" t="s">
        <v>234</v>
      </c>
      <c r="Q182" s="217" t="s">
        <v>236</v>
      </c>
      <c r="R182" s="220"/>
      <c r="S182" s="217" t="s">
        <v>230</v>
      </c>
      <c r="T182" s="217" t="s">
        <v>232</v>
      </c>
      <c r="U182" s="217" t="s">
        <v>234</v>
      </c>
      <c r="V182" s="217" t="s">
        <v>236</v>
      </c>
      <c r="W182" s="220"/>
      <c r="X182" s="217" t="s">
        <v>230</v>
      </c>
      <c r="Y182" s="217" t="s">
        <v>232</v>
      </c>
      <c r="Z182" s="217" t="s">
        <v>234</v>
      </c>
      <c r="AA182" s="217" t="s">
        <v>236</v>
      </c>
      <c r="AB182" s="220"/>
      <c r="AC182" s="217" t="s">
        <v>230</v>
      </c>
      <c r="AD182" s="217" t="s">
        <v>232</v>
      </c>
      <c r="AE182" s="217" t="s">
        <v>234</v>
      </c>
      <c r="AF182" s="217" t="s">
        <v>236</v>
      </c>
      <c r="AG182" s="220"/>
      <c r="AH182" s="217" t="s">
        <v>230</v>
      </c>
      <c r="AI182" s="217" t="s">
        <v>232</v>
      </c>
      <c r="AJ182" s="217" t="s">
        <v>234</v>
      </c>
      <c r="AK182" s="217" t="s">
        <v>236</v>
      </c>
      <c r="AL182" s="220"/>
      <c r="AM182" s="217" t="s">
        <v>230</v>
      </c>
      <c r="AN182" s="217" t="s">
        <v>232</v>
      </c>
      <c r="AO182" s="217" t="s">
        <v>234</v>
      </c>
      <c r="AP182" s="217" t="s">
        <v>236</v>
      </c>
      <c r="AQ182" s="220"/>
      <c r="AR182" s="217" t="s">
        <v>230</v>
      </c>
      <c r="AS182" s="217" t="s">
        <v>232</v>
      </c>
      <c r="AT182" s="217" t="s">
        <v>234</v>
      </c>
      <c r="AU182" s="217" t="s">
        <v>236</v>
      </c>
      <c r="AV182" s="220"/>
      <c r="AW182" s="217" t="s">
        <v>230</v>
      </c>
      <c r="AX182" s="217" t="s">
        <v>232</v>
      </c>
      <c r="AY182" s="217" t="s">
        <v>234</v>
      </c>
      <c r="AZ182" s="217" t="s">
        <v>236</v>
      </c>
      <c r="BA182" s="220"/>
    </row>
    <row r="183" spans="1:53" ht="25.5" customHeight="1" thickTop="1" x14ac:dyDescent="0.2">
      <c r="A183" s="230" t="str">
        <f>IF(B182&lt;&gt;"",IF(E183=TRUE,1,0)+IF(J183=TRUE,1,0)+IF(O183=TRUE,1,0)+IF(T183=TRUE,1,0)+IF(Y183=TRUE,1,0)+IF(AD183=TRUE,1,0)+IF(AI183=TRUE,1,0)+IF(AN183=TRUE,1,0)+IF(AS183=TRUE,1,0)+IF(AX183=TRUE,1,0),"")</f>
        <v/>
      </c>
      <c r="B183" s="271"/>
      <c r="C183" s="271"/>
      <c r="D183" s="221" t="b">
        <v>0</v>
      </c>
      <c r="E183" s="221" t="b">
        <v>0</v>
      </c>
      <c r="F183" s="221" t="b">
        <v>0</v>
      </c>
      <c r="G183" s="221" t="b">
        <v>0</v>
      </c>
      <c r="H183" s="220"/>
      <c r="I183" s="221" t="b">
        <v>0</v>
      </c>
      <c r="J183" s="221" t="b">
        <v>0</v>
      </c>
      <c r="K183" s="221" t="b">
        <v>0</v>
      </c>
      <c r="L183" s="221" t="b">
        <v>0</v>
      </c>
      <c r="M183" s="220"/>
      <c r="N183" s="221" t="b">
        <v>0</v>
      </c>
      <c r="O183" s="221" t="b">
        <v>0</v>
      </c>
      <c r="P183" s="221" t="b">
        <v>0</v>
      </c>
      <c r="Q183" s="221" t="b">
        <v>0</v>
      </c>
      <c r="R183" s="220"/>
      <c r="S183" s="221" t="b">
        <v>0</v>
      </c>
      <c r="T183" s="221" t="b">
        <v>0</v>
      </c>
      <c r="U183" s="221" t="b">
        <v>0</v>
      </c>
      <c r="V183" s="221" t="b">
        <v>0</v>
      </c>
      <c r="W183" s="220"/>
      <c r="X183" s="221" t="b">
        <v>0</v>
      </c>
      <c r="Y183" s="221" t="b">
        <v>0</v>
      </c>
      <c r="Z183" s="221" t="b">
        <v>0</v>
      </c>
      <c r="AA183" s="221" t="b">
        <v>0</v>
      </c>
      <c r="AB183" s="220"/>
      <c r="AC183" s="221" t="b">
        <v>0</v>
      </c>
      <c r="AD183" s="221" t="b">
        <v>0</v>
      </c>
      <c r="AE183" s="221" t="b">
        <v>0</v>
      </c>
      <c r="AF183" s="221" t="b">
        <v>0</v>
      </c>
      <c r="AG183" s="220"/>
      <c r="AH183" s="221" t="b">
        <v>0</v>
      </c>
      <c r="AI183" s="221" t="b">
        <v>0</v>
      </c>
      <c r="AJ183" s="221" t="b">
        <v>0</v>
      </c>
      <c r="AK183" s="221" t="b">
        <v>0</v>
      </c>
      <c r="AL183" s="220"/>
      <c r="AM183" s="221" t="b">
        <v>0</v>
      </c>
      <c r="AN183" s="221" t="b">
        <v>0</v>
      </c>
      <c r="AO183" s="221" t="b">
        <v>0</v>
      </c>
      <c r="AP183" s="221" t="b">
        <v>0</v>
      </c>
      <c r="AQ183" s="220"/>
      <c r="AR183" s="221" t="b">
        <v>0</v>
      </c>
      <c r="AS183" s="221" t="b">
        <v>0</v>
      </c>
      <c r="AT183" s="221" t="b">
        <v>0</v>
      </c>
      <c r="AU183" s="221" t="b">
        <v>0</v>
      </c>
      <c r="AV183" s="220"/>
      <c r="AW183" s="221" t="b">
        <v>0</v>
      </c>
      <c r="AX183" s="221" t="b">
        <v>0</v>
      </c>
      <c r="AY183" s="221" t="b">
        <v>0</v>
      </c>
      <c r="AZ183" s="221" t="b">
        <v>0</v>
      </c>
      <c r="BA183" s="220"/>
    </row>
    <row r="184" spans="1:53" ht="25.5" customHeight="1" thickBot="1" x14ac:dyDescent="0.25">
      <c r="A184" s="230" t="str">
        <f>IF(B184&lt;&gt;"",IF(D185=TRUE,1,0)+IF(I185=TRUE,1,0)+IF(N185=TRUE,1,0)+IF(S185=TRUE,1,0)+IF(X185=TRUE,1,0)+IF(AC185=TRUE,1,0)+IF(AH185=TRUE,1,0)+IF(AM185=TRUE,1,0)+IF(AR185=TRUE,1,0)+IF(AW185=TRUE,1,0),"")</f>
        <v/>
      </c>
      <c r="B184" s="271"/>
      <c r="C184" s="271"/>
      <c r="D184" s="217" t="s">
        <v>230</v>
      </c>
      <c r="E184" s="217" t="s">
        <v>232</v>
      </c>
      <c r="F184" s="217" t="s">
        <v>234</v>
      </c>
      <c r="G184" s="217" t="s">
        <v>236</v>
      </c>
      <c r="H184" s="220"/>
      <c r="I184" s="217" t="s">
        <v>230</v>
      </c>
      <c r="J184" s="217" t="s">
        <v>232</v>
      </c>
      <c r="K184" s="217" t="s">
        <v>234</v>
      </c>
      <c r="L184" s="217" t="s">
        <v>236</v>
      </c>
      <c r="M184" s="220"/>
      <c r="N184" s="217" t="s">
        <v>230</v>
      </c>
      <c r="O184" s="217" t="s">
        <v>232</v>
      </c>
      <c r="P184" s="217" t="s">
        <v>234</v>
      </c>
      <c r="Q184" s="217" t="s">
        <v>236</v>
      </c>
      <c r="R184" s="220"/>
      <c r="S184" s="217" t="s">
        <v>230</v>
      </c>
      <c r="T184" s="217" t="s">
        <v>232</v>
      </c>
      <c r="U184" s="217" t="s">
        <v>234</v>
      </c>
      <c r="V184" s="217" t="s">
        <v>236</v>
      </c>
      <c r="W184" s="220"/>
      <c r="X184" s="217" t="s">
        <v>230</v>
      </c>
      <c r="Y184" s="217" t="s">
        <v>232</v>
      </c>
      <c r="Z184" s="217" t="s">
        <v>234</v>
      </c>
      <c r="AA184" s="217" t="s">
        <v>236</v>
      </c>
      <c r="AB184" s="220"/>
      <c r="AC184" s="217" t="s">
        <v>230</v>
      </c>
      <c r="AD184" s="217" t="s">
        <v>232</v>
      </c>
      <c r="AE184" s="217" t="s">
        <v>234</v>
      </c>
      <c r="AF184" s="217" t="s">
        <v>236</v>
      </c>
      <c r="AG184" s="220"/>
      <c r="AH184" s="217" t="s">
        <v>230</v>
      </c>
      <c r="AI184" s="217" t="s">
        <v>232</v>
      </c>
      <c r="AJ184" s="217" t="s">
        <v>234</v>
      </c>
      <c r="AK184" s="217" t="s">
        <v>236</v>
      </c>
      <c r="AL184" s="220"/>
      <c r="AM184" s="217" t="s">
        <v>230</v>
      </c>
      <c r="AN184" s="217" t="s">
        <v>232</v>
      </c>
      <c r="AO184" s="217" t="s">
        <v>234</v>
      </c>
      <c r="AP184" s="217" t="s">
        <v>236</v>
      </c>
      <c r="AQ184" s="220"/>
      <c r="AR184" s="217" t="s">
        <v>230</v>
      </c>
      <c r="AS184" s="217" t="s">
        <v>232</v>
      </c>
      <c r="AT184" s="217" t="s">
        <v>234</v>
      </c>
      <c r="AU184" s="217" t="s">
        <v>236</v>
      </c>
      <c r="AV184" s="220"/>
      <c r="AW184" s="217" t="s">
        <v>230</v>
      </c>
      <c r="AX184" s="217" t="s">
        <v>232</v>
      </c>
      <c r="AY184" s="217" t="s">
        <v>234</v>
      </c>
      <c r="AZ184" s="217" t="s">
        <v>236</v>
      </c>
      <c r="BA184" s="220"/>
    </row>
    <row r="185" spans="1:53" ht="25.5" customHeight="1" thickTop="1" x14ac:dyDescent="0.2">
      <c r="A185" s="230" t="str">
        <f>IF(B184&lt;&gt;"",IF(E185=TRUE,1,0)+IF(J185=TRUE,1,0)+IF(O185=TRUE,1,0)+IF(T185=TRUE,1,0)+IF(Y185=TRUE,1,0)+IF(AD185=TRUE,1,0)+IF(AI185=TRUE,1,0)+IF(AN185=TRUE,1,0)+IF(AS185=TRUE,1,0)+IF(AX185=TRUE,1,0),"")</f>
        <v/>
      </c>
      <c r="B185" s="271"/>
      <c r="C185" s="271"/>
      <c r="D185" s="221" t="b">
        <v>0</v>
      </c>
      <c r="E185" s="221" t="b">
        <v>0</v>
      </c>
      <c r="F185" s="221" t="b">
        <v>0</v>
      </c>
      <c r="G185" s="221" t="b">
        <v>0</v>
      </c>
      <c r="H185" s="220"/>
      <c r="I185" s="221" t="b">
        <v>0</v>
      </c>
      <c r="J185" s="221" t="b">
        <v>0</v>
      </c>
      <c r="K185" s="221" t="b">
        <v>0</v>
      </c>
      <c r="L185" s="221" t="b">
        <v>0</v>
      </c>
      <c r="M185" s="220"/>
      <c r="N185" s="221" t="b">
        <v>0</v>
      </c>
      <c r="O185" s="221" t="b">
        <v>0</v>
      </c>
      <c r="P185" s="221" t="b">
        <v>0</v>
      </c>
      <c r="Q185" s="221" t="b">
        <v>0</v>
      </c>
      <c r="R185" s="220"/>
      <c r="S185" s="221" t="b">
        <v>0</v>
      </c>
      <c r="T185" s="221" t="b">
        <v>0</v>
      </c>
      <c r="U185" s="221" t="b">
        <v>0</v>
      </c>
      <c r="V185" s="221" t="b">
        <v>0</v>
      </c>
      <c r="W185" s="220"/>
      <c r="X185" s="221" t="b">
        <v>0</v>
      </c>
      <c r="Y185" s="221" t="b">
        <v>0</v>
      </c>
      <c r="Z185" s="221" t="b">
        <v>0</v>
      </c>
      <c r="AA185" s="221" t="b">
        <v>0</v>
      </c>
      <c r="AB185" s="220"/>
      <c r="AC185" s="221" t="b">
        <v>0</v>
      </c>
      <c r="AD185" s="221" t="b">
        <v>0</v>
      </c>
      <c r="AE185" s="221" t="b">
        <v>0</v>
      </c>
      <c r="AF185" s="221" t="b">
        <v>0</v>
      </c>
      <c r="AG185" s="220"/>
      <c r="AH185" s="221" t="b">
        <v>0</v>
      </c>
      <c r="AI185" s="221" t="b">
        <v>0</v>
      </c>
      <c r="AJ185" s="221" t="b">
        <v>0</v>
      </c>
      <c r="AK185" s="221" t="b">
        <v>0</v>
      </c>
      <c r="AL185" s="220"/>
      <c r="AM185" s="221" t="b">
        <v>0</v>
      </c>
      <c r="AN185" s="221" t="b">
        <v>0</v>
      </c>
      <c r="AO185" s="221" t="b">
        <v>0</v>
      </c>
      <c r="AP185" s="221" t="b">
        <v>0</v>
      </c>
      <c r="AQ185" s="220"/>
      <c r="AR185" s="221" t="b">
        <v>0</v>
      </c>
      <c r="AS185" s="221" t="b">
        <v>0</v>
      </c>
      <c r="AT185" s="221" t="b">
        <v>0</v>
      </c>
      <c r="AU185" s="221" t="b">
        <v>0</v>
      </c>
      <c r="AV185" s="220"/>
      <c r="AW185" s="221" t="b">
        <v>0</v>
      </c>
      <c r="AX185" s="221" t="b">
        <v>0</v>
      </c>
      <c r="AY185" s="221" t="b">
        <v>0</v>
      </c>
      <c r="AZ185" s="221" t="b">
        <v>0</v>
      </c>
      <c r="BA185" s="220"/>
    </row>
    <row r="186" spans="1:53" ht="25.5" customHeight="1" thickBot="1" x14ac:dyDescent="0.25">
      <c r="A186" s="230" t="str">
        <f>IF(B186&lt;&gt;"",IF(D187=TRUE,1,0)+IF(I187=TRUE,1,0)+IF(N187=TRUE,1,0)+IF(S187=TRUE,1,0)+IF(X187=TRUE,1,0)+IF(AC187=TRUE,1,0)+IF(AH187=TRUE,1,0)+IF(AM187=TRUE,1,0)+IF(AR187=TRUE,1,0)+IF(AW187=TRUE,1,0),"")</f>
        <v/>
      </c>
      <c r="B186" s="271"/>
      <c r="C186" s="271"/>
      <c r="D186" s="217" t="s">
        <v>230</v>
      </c>
      <c r="E186" s="217" t="s">
        <v>232</v>
      </c>
      <c r="F186" s="217" t="s">
        <v>234</v>
      </c>
      <c r="G186" s="217" t="s">
        <v>236</v>
      </c>
      <c r="H186" s="220"/>
      <c r="I186" s="217" t="s">
        <v>230</v>
      </c>
      <c r="J186" s="217" t="s">
        <v>232</v>
      </c>
      <c r="K186" s="217" t="s">
        <v>234</v>
      </c>
      <c r="L186" s="217" t="s">
        <v>236</v>
      </c>
      <c r="M186" s="220"/>
      <c r="N186" s="217" t="s">
        <v>230</v>
      </c>
      <c r="O186" s="217" t="s">
        <v>232</v>
      </c>
      <c r="P186" s="217" t="s">
        <v>234</v>
      </c>
      <c r="Q186" s="217" t="s">
        <v>236</v>
      </c>
      <c r="R186" s="220"/>
      <c r="S186" s="217" t="s">
        <v>230</v>
      </c>
      <c r="T186" s="217" t="s">
        <v>232</v>
      </c>
      <c r="U186" s="217" t="s">
        <v>234</v>
      </c>
      <c r="V186" s="217" t="s">
        <v>236</v>
      </c>
      <c r="W186" s="220"/>
      <c r="X186" s="217" t="s">
        <v>230</v>
      </c>
      <c r="Y186" s="217" t="s">
        <v>232</v>
      </c>
      <c r="Z186" s="217" t="s">
        <v>234</v>
      </c>
      <c r="AA186" s="217" t="s">
        <v>236</v>
      </c>
      <c r="AB186" s="220"/>
      <c r="AC186" s="217" t="s">
        <v>230</v>
      </c>
      <c r="AD186" s="217" t="s">
        <v>232</v>
      </c>
      <c r="AE186" s="217" t="s">
        <v>234</v>
      </c>
      <c r="AF186" s="217" t="s">
        <v>236</v>
      </c>
      <c r="AG186" s="220"/>
      <c r="AH186" s="217" t="s">
        <v>230</v>
      </c>
      <c r="AI186" s="217" t="s">
        <v>232</v>
      </c>
      <c r="AJ186" s="217" t="s">
        <v>234</v>
      </c>
      <c r="AK186" s="217" t="s">
        <v>236</v>
      </c>
      <c r="AL186" s="220"/>
      <c r="AM186" s="217" t="s">
        <v>230</v>
      </c>
      <c r="AN186" s="217" t="s">
        <v>232</v>
      </c>
      <c r="AO186" s="217" t="s">
        <v>234</v>
      </c>
      <c r="AP186" s="217" t="s">
        <v>236</v>
      </c>
      <c r="AQ186" s="220"/>
      <c r="AR186" s="217" t="s">
        <v>230</v>
      </c>
      <c r="AS186" s="217" t="s">
        <v>232</v>
      </c>
      <c r="AT186" s="217" t="s">
        <v>234</v>
      </c>
      <c r="AU186" s="217" t="s">
        <v>236</v>
      </c>
      <c r="AV186" s="220"/>
      <c r="AW186" s="217" t="s">
        <v>230</v>
      </c>
      <c r="AX186" s="217" t="s">
        <v>232</v>
      </c>
      <c r="AY186" s="217" t="s">
        <v>234</v>
      </c>
      <c r="AZ186" s="217" t="s">
        <v>236</v>
      </c>
      <c r="BA186" s="220"/>
    </row>
    <row r="187" spans="1:53" ht="25.5" customHeight="1" thickTop="1" x14ac:dyDescent="0.2">
      <c r="A187" s="230" t="str">
        <f>IF(B186&lt;&gt;"",IF(E187=TRUE,1,0)+IF(J187=TRUE,1,0)+IF(O187=TRUE,1,0)+IF(T187=TRUE,1,0)+IF(Y187=TRUE,1,0)+IF(AD187=TRUE,1,0)+IF(AI187=TRUE,1,0)+IF(AN187=TRUE,1,0)+IF(AS187=TRUE,1,0)+IF(AX187=TRUE,1,0),"")</f>
        <v/>
      </c>
      <c r="B187" s="271"/>
      <c r="C187" s="271"/>
      <c r="D187" s="221" t="b">
        <v>0</v>
      </c>
      <c r="E187" s="221" t="b">
        <v>0</v>
      </c>
      <c r="F187" s="221" t="b">
        <v>0</v>
      </c>
      <c r="G187" s="221" t="b">
        <v>0</v>
      </c>
      <c r="H187" s="220"/>
      <c r="I187" s="221" t="b">
        <v>0</v>
      </c>
      <c r="J187" s="221" t="b">
        <v>0</v>
      </c>
      <c r="K187" s="221" t="b">
        <v>0</v>
      </c>
      <c r="L187" s="221" t="b">
        <v>0</v>
      </c>
      <c r="M187" s="220"/>
      <c r="N187" s="221" t="b">
        <v>0</v>
      </c>
      <c r="O187" s="221" t="b">
        <v>0</v>
      </c>
      <c r="P187" s="221" t="b">
        <v>0</v>
      </c>
      <c r="Q187" s="221" t="b">
        <v>0</v>
      </c>
      <c r="R187" s="220"/>
      <c r="S187" s="221" t="b">
        <v>0</v>
      </c>
      <c r="T187" s="221" t="b">
        <v>0</v>
      </c>
      <c r="U187" s="221" t="b">
        <v>0</v>
      </c>
      <c r="V187" s="221" t="b">
        <v>0</v>
      </c>
      <c r="W187" s="220"/>
      <c r="X187" s="221" t="b">
        <v>0</v>
      </c>
      <c r="Y187" s="221" t="b">
        <v>0</v>
      </c>
      <c r="Z187" s="221" t="b">
        <v>0</v>
      </c>
      <c r="AA187" s="221" t="b">
        <v>0</v>
      </c>
      <c r="AB187" s="220"/>
      <c r="AC187" s="221" t="b">
        <v>0</v>
      </c>
      <c r="AD187" s="221" t="b">
        <v>0</v>
      </c>
      <c r="AE187" s="221" t="b">
        <v>0</v>
      </c>
      <c r="AF187" s="221" t="b">
        <v>0</v>
      </c>
      <c r="AG187" s="220"/>
      <c r="AH187" s="221" t="b">
        <v>0</v>
      </c>
      <c r="AI187" s="221" t="b">
        <v>0</v>
      </c>
      <c r="AJ187" s="221" t="b">
        <v>0</v>
      </c>
      <c r="AK187" s="221" t="b">
        <v>0</v>
      </c>
      <c r="AL187" s="220"/>
      <c r="AM187" s="221" t="b">
        <v>0</v>
      </c>
      <c r="AN187" s="221" t="b">
        <v>0</v>
      </c>
      <c r="AO187" s="221" t="b">
        <v>0</v>
      </c>
      <c r="AP187" s="221" t="b">
        <v>0</v>
      </c>
      <c r="AQ187" s="220"/>
      <c r="AR187" s="221" t="b">
        <v>0</v>
      </c>
      <c r="AS187" s="221" t="b">
        <v>0</v>
      </c>
      <c r="AT187" s="221" t="b">
        <v>0</v>
      </c>
      <c r="AU187" s="221" t="b">
        <v>0</v>
      </c>
      <c r="AV187" s="220"/>
      <c r="AW187" s="221" t="b">
        <v>0</v>
      </c>
      <c r="AX187" s="221" t="b">
        <v>0</v>
      </c>
      <c r="AY187" s="221" t="b">
        <v>0</v>
      </c>
      <c r="AZ187" s="221" t="b">
        <v>0</v>
      </c>
      <c r="BA187" s="220"/>
    </row>
    <row r="188" spans="1:53" ht="25.5" customHeight="1" thickBot="1" x14ac:dyDescent="0.25">
      <c r="A188" s="230" t="str">
        <f>IF(B188&lt;&gt;"",IF(D189=TRUE,1,0)+IF(I189=TRUE,1,0)+IF(N189=TRUE,1,0)+IF(S189=TRUE,1,0)+IF(X189=TRUE,1,0)+IF(AC189=TRUE,1,0)+IF(AH189=TRUE,1,0)+IF(AM189=TRUE,1,0)+IF(AR189=TRUE,1,0)+IF(AW189=TRUE,1,0),"")</f>
        <v/>
      </c>
      <c r="B188" s="271"/>
      <c r="C188" s="271"/>
      <c r="D188" s="217" t="s">
        <v>230</v>
      </c>
      <c r="E188" s="217" t="s">
        <v>232</v>
      </c>
      <c r="F188" s="217" t="s">
        <v>234</v>
      </c>
      <c r="G188" s="217" t="s">
        <v>236</v>
      </c>
      <c r="H188" s="220"/>
      <c r="I188" s="217" t="s">
        <v>230</v>
      </c>
      <c r="J188" s="217" t="s">
        <v>232</v>
      </c>
      <c r="K188" s="217" t="s">
        <v>234</v>
      </c>
      <c r="L188" s="217" t="s">
        <v>236</v>
      </c>
      <c r="M188" s="220"/>
      <c r="N188" s="217" t="s">
        <v>230</v>
      </c>
      <c r="O188" s="217" t="s">
        <v>232</v>
      </c>
      <c r="P188" s="217" t="s">
        <v>234</v>
      </c>
      <c r="Q188" s="217" t="s">
        <v>236</v>
      </c>
      <c r="R188" s="220"/>
      <c r="S188" s="217" t="s">
        <v>230</v>
      </c>
      <c r="T188" s="217" t="s">
        <v>232</v>
      </c>
      <c r="U188" s="217" t="s">
        <v>234</v>
      </c>
      <c r="V188" s="217" t="s">
        <v>236</v>
      </c>
      <c r="W188" s="220"/>
      <c r="X188" s="217" t="s">
        <v>230</v>
      </c>
      <c r="Y188" s="217" t="s">
        <v>232</v>
      </c>
      <c r="Z188" s="217" t="s">
        <v>234</v>
      </c>
      <c r="AA188" s="217" t="s">
        <v>236</v>
      </c>
      <c r="AB188" s="220"/>
      <c r="AC188" s="217" t="s">
        <v>230</v>
      </c>
      <c r="AD188" s="217" t="s">
        <v>232</v>
      </c>
      <c r="AE188" s="217" t="s">
        <v>234</v>
      </c>
      <c r="AF188" s="217" t="s">
        <v>236</v>
      </c>
      <c r="AG188" s="220"/>
      <c r="AH188" s="217" t="s">
        <v>230</v>
      </c>
      <c r="AI188" s="217" t="s">
        <v>232</v>
      </c>
      <c r="AJ188" s="217" t="s">
        <v>234</v>
      </c>
      <c r="AK188" s="217" t="s">
        <v>236</v>
      </c>
      <c r="AL188" s="220"/>
      <c r="AM188" s="217" t="s">
        <v>230</v>
      </c>
      <c r="AN188" s="217" t="s">
        <v>232</v>
      </c>
      <c r="AO188" s="217" t="s">
        <v>234</v>
      </c>
      <c r="AP188" s="217" t="s">
        <v>236</v>
      </c>
      <c r="AQ188" s="220"/>
      <c r="AR188" s="217" t="s">
        <v>230</v>
      </c>
      <c r="AS188" s="217" t="s">
        <v>232</v>
      </c>
      <c r="AT188" s="217" t="s">
        <v>234</v>
      </c>
      <c r="AU188" s="217" t="s">
        <v>236</v>
      </c>
      <c r="AV188" s="220"/>
      <c r="AW188" s="217" t="s">
        <v>230</v>
      </c>
      <c r="AX188" s="217" t="s">
        <v>232</v>
      </c>
      <c r="AY188" s="217" t="s">
        <v>234</v>
      </c>
      <c r="AZ188" s="217" t="s">
        <v>236</v>
      </c>
      <c r="BA188" s="220"/>
    </row>
    <row r="189" spans="1:53" ht="25.5" customHeight="1" thickTop="1" x14ac:dyDescent="0.2">
      <c r="A189" s="230" t="str">
        <f>IF(B188&lt;&gt;"",IF(E189=TRUE,1,0)+IF(J189=TRUE,1,0)+IF(O189=TRUE,1,0)+IF(T189=TRUE,1,0)+IF(Y189=TRUE,1,0)+IF(AD189=TRUE,1,0)+IF(AI189=TRUE,1,0)+IF(AN189=TRUE,1,0)+IF(AS189=TRUE,1,0)+IF(AX189=TRUE,1,0),"")</f>
        <v/>
      </c>
      <c r="B189" s="271"/>
      <c r="C189" s="271"/>
      <c r="D189" s="221" t="b">
        <v>0</v>
      </c>
      <c r="E189" s="221" t="b">
        <v>0</v>
      </c>
      <c r="F189" s="221" t="b">
        <v>0</v>
      </c>
      <c r="G189" s="221" t="b">
        <v>0</v>
      </c>
      <c r="H189" s="220"/>
      <c r="I189" s="221" t="b">
        <v>0</v>
      </c>
      <c r="J189" s="221" t="b">
        <v>0</v>
      </c>
      <c r="K189" s="221" t="b">
        <v>0</v>
      </c>
      <c r="L189" s="221" t="b">
        <v>0</v>
      </c>
      <c r="M189" s="220"/>
      <c r="N189" s="221" t="b">
        <v>0</v>
      </c>
      <c r="O189" s="221" t="b">
        <v>0</v>
      </c>
      <c r="P189" s="221" t="b">
        <v>0</v>
      </c>
      <c r="Q189" s="221" t="b">
        <v>0</v>
      </c>
      <c r="R189" s="220"/>
      <c r="S189" s="221" t="b">
        <v>0</v>
      </c>
      <c r="T189" s="221" t="b">
        <v>0</v>
      </c>
      <c r="U189" s="221" t="b">
        <v>0</v>
      </c>
      <c r="V189" s="221" t="b">
        <v>0</v>
      </c>
      <c r="W189" s="220"/>
      <c r="X189" s="221" t="b">
        <v>0</v>
      </c>
      <c r="Y189" s="221" t="b">
        <v>0</v>
      </c>
      <c r="Z189" s="221" t="b">
        <v>0</v>
      </c>
      <c r="AA189" s="221" t="b">
        <v>0</v>
      </c>
      <c r="AB189" s="220"/>
      <c r="AC189" s="221" t="b">
        <v>0</v>
      </c>
      <c r="AD189" s="221" t="b">
        <v>0</v>
      </c>
      <c r="AE189" s="221" t="b">
        <v>0</v>
      </c>
      <c r="AF189" s="221" t="b">
        <v>0</v>
      </c>
      <c r="AG189" s="220"/>
      <c r="AH189" s="221" t="b">
        <v>0</v>
      </c>
      <c r="AI189" s="221" t="b">
        <v>0</v>
      </c>
      <c r="AJ189" s="221" t="b">
        <v>0</v>
      </c>
      <c r="AK189" s="221" t="b">
        <v>0</v>
      </c>
      <c r="AL189" s="220"/>
      <c r="AM189" s="221" t="b">
        <v>0</v>
      </c>
      <c r="AN189" s="221" t="b">
        <v>0</v>
      </c>
      <c r="AO189" s="221" t="b">
        <v>0</v>
      </c>
      <c r="AP189" s="221" t="b">
        <v>0</v>
      </c>
      <c r="AQ189" s="220"/>
      <c r="AR189" s="221" t="b">
        <v>0</v>
      </c>
      <c r="AS189" s="221" t="b">
        <v>0</v>
      </c>
      <c r="AT189" s="221" t="b">
        <v>0</v>
      </c>
      <c r="AU189" s="221" t="b">
        <v>0</v>
      </c>
      <c r="AV189" s="220"/>
      <c r="AW189" s="221" t="b">
        <v>0</v>
      </c>
      <c r="AX189" s="221" t="b">
        <v>0</v>
      </c>
      <c r="AY189" s="221" t="b">
        <v>0</v>
      </c>
      <c r="AZ189" s="221" t="b">
        <v>0</v>
      </c>
      <c r="BA189" s="220"/>
    </row>
    <row r="190" spans="1:53" ht="25.5" customHeight="1" thickBot="1" x14ac:dyDescent="0.25">
      <c r="A190" s="230" t="str">
        <f>IF(B190&lt;&gt;"",IF(D191=TRUE,1,0)+IF(I191=TRUE,1,0)+IF(N191=TRUE,1,0)+IF(S191=TRUE,1,0)+IF(X191=TRUE,1,0)+IF(AC191=TRUE,1,0)+IF(AH191=TRUE,1,0)+IF(AM191=TRUE,1,0)+IF(AR191=TRUE,1,0)+IF(AW191=TRUE,1,0),"")</f>
        <v/>
      </c>
      <c r="B190" s="271"/>
      <c r="C190" s="271"/>
      <c r="D190" s="217" t="s">
        <v>230</v>
      </c>
      <c r="E190" s="217" t="s">
        <v>232</v>
      </c>
      <c r="F190" s="217" t="s">
        <v>234</v>
      </c>
      <c r="G190" s="217" t="s">
        <v>236</v>
      </c>
      <c r="H190" s="220"/>
      <c r="I190" s="217" t="s">
        <v>230</v>
      </c>
      <c r="J190" s="217" t="s">
        <v>232</v>
      </c>
      <c r="K190" s="217" t="s">
        <v>234</v>
      </c>
      <c r="L190" s="217" t="s">
        <v>236</v>
      </c>
      <c r="M190" s="220"/>
      <c r="N190" s="217" t="s">
        <v>230</v>
      </c>
      <c r="O190" s="217" t="s">
        <v>232</v>
      </c>
      <c r="P190" s="217" t="s">
        <v>234</v>
      </c>
      <c r="Q190" s="217" t="s">
        <v>236</v>
      </c>
      <c r="R190" s="220"/>
      <c r="S190" s="217" t="s">
        <v>230</v>
      </c>
      <c r="T190" s="217" t="s">
        <v>232</v>
      </c>
      <c r="U190" s="217" t="s">
        <v>234</v>
      </c>
      <c r="V190" s="217" t="s">
        <v>236</v>
      </c>
      <c r="W190" s="220"/>
      <c r="X190" s="217" t="s">
        <v>230</v>
      </c>
      <c r="Y190" s="217" t="s">
        <v>232</v>
      </c>
      <c r="Z190" s="217" t="s">
        <v>234</v>
      </c>
      <c r="AA190" s="217" t="s">
        <v>236</v>
      </c>
      <c r="AB190" s="220"/>
      <c r="AC190" s="217" t="s">
        <v>230</v>
      </c>
      <c r="AD190" s="217" t="s">
        <v>232</v>
      </c>
      <c r="AE190" s="217" t="s">
        <v>234</v>
      </c>
      <c r="AF190" s="217" t="s">
        <v>236</v>
      </c>
      <c r="AG190" s="220"/>
      <c r="AH190" s="217" t="s">
        <v>230</v>
      </c>
      <c r="AI190" s="217" t="s">
        <v>232</v>
      </c>
      <c r="AJ190" s="217" t="s">
        <v>234</v>
      </c>
      <c r="AK190" s="217" t="s">
        <v>236</v>
      </c>
      <c r="AL190" s="220"/>
      <c r="AM190" s="217" t="s">
        <v>230</v>
      </c>
      <c r="AN190" s="217" t="s">
        <v>232</v>
      </c>
      <c r="AO190" s="217" t="s">
        <v>234</v>
      </c>
      <c r="AP190" s="217" t="s">
        <v>236</v>
      </c>
      <c r="AQ190" s="220"/>
      <c r="AR190" s="217" t="s">
        <v>230</v>
      </c>
      <c r="AS190" s="217" t="s">
        <v>232</v>
      </c>
      <c r="AT190" s="217" t="s">
        <v>234</v>
      </c>
      <c r="AU190" s="217" t="s">
        <v>236</v>
      </c>
      <c r="AV190" s="220"/>
      <c r="AW190" s="217" t="s">
        <v>230</v>
      </c>
      <c r="AX190" s="217" t="s">
        <v>232</v>
      </c>
      <c r="AY190" s="217" t="s">
        <v>234</v>
      </c>
      <c r="AZ190" s="217" t="s">
        <v>236</v>
      </c>
      <c r="BA190" s="220"/>
    </row>
    <row r="191" spans="1:53" ht="25.5" customHeight="1" thickTop="1" x14ac:dyDescent="0.2">
      <c r="A191" s="230" t="str">
        <f>IF(B190&lt;&gt;"",IF(E191=TRUE,1,0)+IF(J191=TRUE,1,0)+IF(O191=TRUE,1,0)+IF(T191=TRUE,1,0)+IF(Y191=TRUE,1,0)+IF(AD191=TRUE,1,0)+IF(AI191=TRUE,1,0)+IF(AN191=TRUE,1,0)+IF(AS191=TRUE,1,0)+IF(AX191=TRUE,1,0),"")</f>
        <v/>
      </c>
      <c r="B191" s="271"/>
      <c r="C191" s="271"/>
      <c r="D191" s="221" t="b">
        <v>0</v>
      </c>
      <c r="E191" s="221" t="b">
        <v>0</v>
      </c>
      <c r="F191" s="221" t="b">
        <v>0</v>
      </c>
      <c r="G191" s="221" t="b">
        <v>0</v>
      </c>
      <c r="H191" s="220"/>
      <c r="I191" s="221" t="b">
        <v>0</v>
      </c>
      <c r="J191" s="221" t="b">
        <v>0</v>
      </c>
      <c r="K191" s="221" t="b">
        <v>0</v>
      </c>
      <c r="L191" s="221" t="b">
        <v>0</v>
      </c>
      <c r="M191" s="220"/>
      <c r="N191" s="221" t="b">
        <v>0</v>
      </c>
      <c r="O191" s="221" t="b">
        <v>0</v>
      </c>
      <c r="P191" s="221" t="b">
        <v>0</v>
      </c>
      <c r="Q191" s="221" t="b">
        <v>0</v>
      </c>
      <c r="R191" s="220"/>
      <c r="S191" s="221" t="b">
        <v>0</v>
      </c>
      <c r="T191" s="221" t="b">
        <v>0</v>
      </c>
      <c r="U191" s="221" t="b">
        <v>0</v>
      </c>
      <c r="V191" s="221" t="b">
        <v>0</v>
      </c>
      <c r="W191" s="220"/>
      <c r="X191" s="221" t="b">
        <v>0</v>
      </c>
      <c r="Y191" s="221" t="b">
        <v>0</v>
      </c>
      <c r="Z191" s="221" t="b">
        <v>0</v>
      </c>
      <c r="AA191" s="221" t="b">
        <v>0</v>
      </c>
      <c r="AB191" s="220"/>
      <c r="AC191" s="221" t="b">
        <v>0</v>
      </c>
      <c r="AD191" s="221" t="b">
        <v>0</v>
      </c>
      <c r="AE191" s="221" t="b">
        <v>0</v>
      </c>
      <c r="AF191" s="221" t="b">
        <v>0</v>
      </c>
      <c r="AG191" s="220"/>
      <c r="AH191" s="221" t="b">
        <v>0</v>
      </c>
      <c r="AI191" s="221" t="b">
        <v>0</v>
      </c>
      <c r="AJ191" s="221" t="b">
        <v>0</v>
      </c>
      <c r="AK191" s="221" t="b">
        <v>0</v>
      </c>
      <c r="AL191" s="220"/>
      <c r="AM191" s="221" t="b">
        <v>0</v>
      </c>
      <c r="AN191" s="221" t="b">
        <v>0</v>
      </c>
      <c r="AO191" s="221" t="b">
        <v>0</v>
      </c>
      <c r="AP191" s="221" t="b">
        <v>0</v>
      </c>
      <c r="AQ191" s="220"/>
      <c r="AR191" s="221" t="b">
        <v>0</v>
      </c>
      <c r="AS191" s="221" t="b">
        <v>0</v>
      </c>
      <c r="AT191" s="221" t="b">
        <v>0</v>
      </c>
      <c r="AU191" s="221" t="b">
        <v>0</v>
      </c>
      <c r="AV191" s="220"/>
      <c r="AW191" s="221" t="b">
        <v>0</v>
      </c>
      <c r="AX191" s="221" t="b">
        <v>0</v>
      </c>
      <c r="AY191" s="221" t="b">
        <v>0</v>
      </c>
      <c r="AZ191" s="221" t="b">
        <v>0</v>
      </c>
      <c r="BA191" s="220"/>
    </row>
    <row r="192" spans="1:53" ht="25.5" customHeight="1" thickBot="1" x14ac:dyDescent="0.25">
      <c r="A192" s="230" t="str">
        <f>IF(B192&lt;&gt;"",IF(D193=TRUE,1,0)+IF(I193=TRUE,1,0)+IF(N193=TRUE,1,0)+IF(S193=TRUE,1,0)+IF(X193=TRUE,1,0)+IF(AC193=TRUE,1,0)+IF(AH193=TRUE,1,0)+IF(AM193=TRUE,1,0)+IF(AR193=TRUE,1,0)+IF(AW193=TRUE,1,0),"")</f>
        <v/>
      </c>
      <c r="B192" s="271"/>
      <c r="C192" s="271"/>
      <c r="D192" s="217" t="s">
        <v>230</v>
      </c>
      <c r="E192" s="217" t="s">
        <v>232</v>
      </c>
      <c r="F192" s="217" t="s">
        <v>234</v>
      </c>
      <c r="G192" s="217" t="s">
        <v>236</v>
      </c>
      <c r="H192" s="220"/>
      <c r="I192" s="217" t="s">
        <v>230</v>
      </c>
      <c r="J192" s="217" t="s">
        <v>232</v>
      </c>
      <c r="K192" s="217" t="s">
        <v>234</v>
      </c>
      <c r="L192" s="217" t="s">
        <v>236</v>
      </c>
      <c r="M192" s="220"/>
      <c r="N192" s="217" t="s">
        <v>230</v>
      </c>
      <c r="O192" s="217" t="s">
        <v>232</v>
      </c>
      <c r="P192" s="217" t="s">
        <v>234</v>
      </c>
      <c r="Q192" s="217" t="s">
        <v>236</v>
      </c>
      <c r="R192" s="220"/>
      <c r="S192" s="217" t="s">
        <v>230</v>
      </c>
      <c r="T192" s="217" t="s">
        <v>232</v>
      </c>
      <c r="U192" s="217" t="s">
        <v>234</v>
      </c>
      <c r="V192" s="217" t="s">
        <v>236</v>
      </c>
      <c r="W192" s="220"/>
      <c r="X192" s="217" t="s">
        <v>230</v>
      </c>
      <c r="Y192" s="217" t="s">
        <v>232</v>
      </c>
      <c r="Z192" s="217" t="s">
        <v>234</v>
      </c>
      <c r="AA192" s="217" t="s">
        <v>236</v>
      </c>
      <c r="AB192" s="220"/>
      <c r="AC192" s="217" t="s">
        <v>230</v>
      </c>
      <c r="AD192" s="217" t="s">
        <v>232</v>
      </c>
      <c r="AE192" s="217" t="s">
        <v>234</v>
      </c>
      <c r="AF192" s="217" t="s">
        <v>236</v>
      </c>
      <c r="AG192" s="220"/>
      <c r="AH192" s="217" t="s">
        <v>230</v>
      </c>
      <c r="AI192" s="217" t="s">
        <v>232</v>
      </c>
      <c r="AJ192" s="217" t="s">
        <v>234</v>
      </c>
      <c r="AK192" s="217" t="s">
        <v>236</v>
      </c>
      <c r="AL192" s="220"/>
      <c r="AM192" s="217" t="s">
        <v>230</v>
      </c>
      <c r="AN192" s="217" t="s">
        <v>232</v>
      </c>
      <c r="AO192" s="217" t="s">
        <v>234</v>
      </c>
      <c r="AP192" s="217" t="s">
        <v>236</v>
      </c>
      <c r="AQ192" s="220"/>
      <c r="AR192" s="217" t="s">
        <v>230</v>
      </c>
      <c r="AS192" s="217" t="s">
        <v>232</v>
      </c>
      <c r="AT192" s="217" t="s">
        <v>234</v>
      </c>
      <c r="AU192" s="217" t="s">
        <v>236</v>
      </c>
      <c r="AV192" s="220"/>
      <c r="AW192" s="217" t="s">
        <v>230</v>
      </c>
      <c r="AX192" s="217" t="s">
        <v>232</v>
      </c>
      <c r="AY192" s="217" t="s">
        <v>234</v>
      </c>
      <c r="AZ192" s="217" t="s">
        <v>236</v>
      </c>
      <c r="BA192" s="220"/>
    </row>
    <row r="193" spans="1:53" ht="25.5" customHeight="1" thickTop="1" x14ac:dyDescent="0.2">
      <c r="A193" s="230" t="str">
        <f>IF(B192&lt;&gt;"",IF(E193=TRUE,1,0)+IF(J193=TRUE,1,0)+IF(O193=TRUE,1,0)+IF(T193=TRUE,1,0)+IF(Y193=TRUE,1,0)+IF(AD193=TRUE,1,0)+IF(AI193=TRUE,1,0)+IF(AN193=TRUE,1,0)+IF(AS193=TRUE,1,0)+IF(AX193=TRUE,1,0),"")</f>
        <v/>
      </c>
      <c r="B193" s="271"/>
      <c r="C193" s="271"/>
      <c r="D193" s="221" t="b">
        <v>0</v>
      </c>
      <c r="E193" s="221" t="b">
        <v>0</v>
      </c>
      <c r="F193" s="221" t="b">
        <v>0</v>
      </c>
      <c r="G193" s="221" t="b">
        <v>0</v>
      </c>
      <c r="H193" s="220"/>
      <c r="I193" s="221" t="b">
        <v>0</v>
      </c>
      <c r="J193" s="221" t="b">
        <v>0</v>
      </c>
      <c r="K193" s="221" t="b">
        <v>0</v>
      </c>
      <c r="L193" s="221" t="b">
        <v>0</v>
      </c>
      <c r="M193" s="220"/>
      <c r="N193" s="221" t="b">
        <v>0</v>
      </c>
      <c r="O193" s="221" t="b">
        <v>0</v>
      </c>
      <c r="P193" s="221" t="b">
        <v>0</v>
      </c>
      <c r="Q193" s="221" t="b">
        <v>0</v>
      </c>
      <c r="R193" s="220"/>
      <c r="S193" s="221" t="b">
        <v>0</v>
      </c>
      <c r="T193" s="221" t="b">
        <v>0</v>
      </c>
      <c r="U193" s="221" t="b">
        <v>0</v>
      </c>
      <c r="V193" s="221" t="b">
        <v>0</v>
      </c>
      <c r="W193" s="220"/>
      <c r="X193" s="221" t="b">
        <v>0</v>
      </c>
      <c r="Y193" s="221" t="b">
        <v>0</v>
      </c>
      <c r="Z193" s="221" t="b">
        <v>0</v>
      </c>
      <c r="AA193" s="221" t="b">
        <v>0</v>
      </c>
      <c r="AB193" s="220"/>
      <c r="AC193" s="221" t="b">
        <v>0</v>
      </c>
      <c r="AD193" s="221" t="b">
        <v>0</v>
      </c>
      <c r="AE193" s="221" t="b">
        <v>0</v>
      </c>
      <c r="AF193" s="221" t="b">
        <v>0</v>
      </c>
      <c r="AG193" s="220"/>
      <c r="AH193" s="221" t="b">
        <v>0</v>
      </c>
      <c r="AI193" s="221" t="b">
        <v>0</v>
      </c>
      <c r="AJ193" s="221" t="b">
        <v>0</v>
      </c>
      <c r="AK193" s="221" t="b">
        <v>0</v>
      </c>
      <c r="AL193" s="220"/>
      <c r="AM193" s="221" t="b">
        <v>0</v>
      </c>
      <c r="AN193" s="221" t="b">
        <v>0</v>
      </c>
      <c r="AO193" s="221" t="b">
        <v>0</v>
      </c>
      <c r="AP193" s="221" t="b">
        <v>0</v>
      </c>
      <c r="AQ193" s="220"/>
      <c r="AR193" s="221" t="b">
        <v>0</v>
      </c>
      <c r="AS193" s="221" t="b">
        <v>0</v>
      </c>
      <c r="AT193" s="221" t="b">
        <v>0</v>
      </c>
      <c r="AU193" s="221" t="b">
        <v>0</v>
      </c>
      <c r="AV193" s="220"/>
      <c r="AW193" s="221" t="b">
        <v>0</v>
      </c>
      <c r="AX193" s="221" t="b">
        <v>0</v>
      </c>
      <c r="AY193" s="221" t="b">
        <v>0</v>
      </c>
      <c r="AZ193" s="221" t="b">
        <v>0</v>
      </c>
      <c r="BA193" s="220"/>
    </row>
    <row r="194" spans="1:53" ht="25.5" customHeight="1" thickBot="1" x14ac:dyDescent="0.25">
      <c r="A194" s="230" t="str">
        <f>IF(B194&lt;&gt;"",IF(D195=TRUE,1,0)+IF(I195=TRUE,1,0)+IF(N195=TRUE,1,0)+IF(S195=TRUE,1,0)+IF(X195=TRUE,1,0)+IF(AC195=TRUE,1,0)+IF(AH195=TRUE,1,0)+IF(AM195=TRUE,1,0)+IF(AR195=TRUE,1,0)+IF(AW195=TRUE,1,0),"")</f>
        <v/>
      </c>
      <c r="B194" s="271"/>
      <c r="C194" s="271"/>
      <c r="D194" s="217" t="s">
        <v>230</v>
      </c>
      <c r="E194" s="217" t="s">
        <v>232</v>
      </c>
      <c r="F194" s="217" t="s">
        <v>234</v>
      </c>
      <c r="G194" s="217" t="s">
        <v>236</v>
      </c>
      <c r="H194" s="220"/>
      <c r="I194" s="217" t="s">
        <v>230</v>
      </c>
      <c r="J194" s="217" t="s">
        <v>232</v>
      </c>
      <c r="K194" s="217" t="s">
        <v>234</v>
      </c>
      <c r="L194" s="217" t="s">
        <v>236</v>
      </c>
      <c r="M194" s="220"/>
      <c r="N194" s="217" t="s">
        <v>230</v>
      </c>
      <c r="O194" s="217" t="s">
        <v>232</v>
      </c>
      <c r="P194" s="217" t="s">
        <v>234</v>
      </c>
      <c r="Q194" s="217" t="s">
        <v>236</v>
      </c>
      <c r="R194" s="220"/>
      <c r="S194" s="217" t="s">
        <v>230</v>
      </c>
      <c r="T194" s="217" t="s">
        <v>232</v>
      </c>
      <c r="U194" s="217" t="s">
        <v>234</v>
      </c>
      <c r="V194" s="217" t="s">
        <v>236</v>
      </c>
      <c r="W194" s="220"/>
      <c r="X194" s="217" t="s">
        <v>230</v>
      </c>
      <c r="Y194" s="217" t="s">
        <v>232</v>
      </c>
      <c r="Z194" s="217" t="s">
        <v>234</v>
      </c>
      <c r="AA194" s="217" t="s">
        <v>236</v>
      </c>
      <c r="AB194" s="220"/>
      <c r="AC194" s="217" t="s">
        <v>230</v>
      </c>
      <c r="AD194" s="217" t="s">
        <v>232</v>
      </c>
      <c r="AE194" s="217" t="s">
        <v>234</v>
      </c>
      <c r="AF194" s="217" t="s">
        <v>236</v>
      </c>
      <c r="AG194" s="220"/>
      <c r="AH194" s="217" t="s">
        <v>230</v>
      </c>
      <c r="AI194" s="217" t="s">
        <v>232</v>
      </c>
      <c r="AJ194" s="217" t="s">
        <v>234</v>
      </c>
      <c r="AK194" s="217" t="s">
        <v>236</v>
      </c>
      <c r="AL194" s="220"/>
      <c r="AM194" s="217" t="s">
        <v>230</v>
      </c>
      <c r="AN194" s="217" t="s">
        <v>232</v>
      </c>
      <c r="AO194" s="217" t="s">
        <v>234</v>
      </c>
      <c r="AP194" s="217" t="s">
        <v>236</v>
      </c>
      <c r="AQ194" s="220"/>
      <c r="AR194" s="217" t="s">
        <v>230</v>
      </c>
      <c r="AS194" s="217" t="s">
        <v>232</v>
      </c>
      <c r="AT194" s="217" t="s">
        <v>234</v>
      </c>
      <c r="AU194" s="217" t="s">
        <v>236</v>
      </c>
      <c r="AV194" s="220"/>
      <c r="AW194" s="217" t="s">
        <v>230</v>
      </c>
      <c r="AX194" s="217" t="s">
        <v>232</v>
      </c>
      <c r="AY194" s="217" t="s">
        <v>234</v>
      </c>
      <c r="AZ194" s="217" t="s">
        <v>236</v>
      </c>
      <c r="BA194" s="220"/>
    </row>
    <row r="195" spans="1:53" ht="25.5" customHeight="1" thickTop="1" x14ac:dyDescent="0.2">
      <c r="A195" s="230" t="str">
        <f>IF(B194&lt;&gt;"",IF(E195=TRUE,1,0)+IF(J195=TRUE,1,0)+IF(O195=TRUE,1,0)+IF(T195=TRUE,1,0)+IF(Y195=TRUE,1,0)+IF(AD195=TRUE,1,0)+IF(AI195=TRUE,1,0)+IF(AN195=TRUE,1,0)+IF(AS195=TRUE,1,0)+IF(AX195=TRUE,1,0),"")</f>
        <v/>
      </c>
      <c r="B195" s="271"/>
      <c r="C195" s="271"/>
      <c r="D195" s="221" t="b">
        <v>0</v>
      </c>
      <c r="E195" s="221" t="b">
        <v>0</v>
      </c>
      <c r="F195" s="221" t="b">
        <v>0</v>
      </c>
      <c r="G195" s="221" t="b">
        <v>0</v>
      </c>
      <c r="H195" s="220"/>
      <c r="I195" s="221" t="b">
        <v>0</v>
      </c>
      <c r="J195" s="221" t="b">
        <v>0</v>
      </c>
      <c r="K195" s="221" t="b">
        <v>0</v>
      </c>
      <c r="L195" s="221" t="b">
        <v>0</v>
      </c>
      <c r="M195" s="220"/>
      <c r="N195" s="221" t="b">
        <v>0</v>
      </c>
      <c r="O195" s="221" t="b">
        <v>0</v>
      </c>
      <c r="P195" s="221" t="b">
        <v>0</v>
      </c>
      <c r="Q195" s="221" t="b">
        <v>0</v>
      </c>
      <c r="R195" s="220"/>
      <c r="S195" s="221" t="b">
        <v>0</v>
      </c>
      <c r="T195" s="221" t="b">
        <v>0</v>
      </c>
      <c r="U195" s="221" t="b">
        <v>0</v>
      </c>
      <c r="V195" s="221" t="b">
        <v>0</v>
      </c>
      <c r="W195" s="220"/>
      <c r="X195" s="221" t="b">
        <v>0</v>
      </c>
      <c r="Y195" s="221" t="b">
        <v>0</v>
      </c>
      <c r="Z195" s="221" t="b">
        <v>0</v>
      </c>
      <c r="AA195" s="221" t="b">
        <v>0</v>
      </c>
      <c r="AB195" s="220"/>
      <c r="AC195" s="221" t="b">
        <v>0</v>
      </c>
      <c r="AD195" s="221" t="b">
        <v>0</v>
      </c>
      <c r="AE195" s="221" t="b">
        <v>0</v>
      </c>
      <c r="AF195" s="221" t="b">
        <v>0</v>
      </c>
      <c r="AG195" s="220"/>
      <c r="AH195" s="221" t="b">
        <v>0</v>
      </c>
      <c r="AI195" s="221" t="b">
        <v>0</v>
      </c>
      <c r="AJ195" s="221" t="b">
        <v>0</v>
      </c>
      <c r="AK195" s="221" t="b">
        <v>0</v>
      </c>
      <c r="AL195" s="220"/>
      <c r="AM195" s="221" t="b">
        <v>0</v>
      </c>
      <c r="AN195" s="221" t="b">
        <v>0</v>
      </c>
      <c r="AO195" s="221" t="b">
        <v>0</v>
      </c>
      <c r="AP195" s="221" t="b">
        <v>0</v>
      </c>
      <c r="AQ195" s="220"/>
      <c r="AR195" s="221" t="b">
        <v>0</v>
      </c>
      <c r="AS195" s="221" t="b">
        <v>0</v>
      </c>
      <c r="AT195" s="221" t="b">
        <v>0</v>
      </c>
      <c r="AU195" s="221" t="b">
        <v>0</v>
      </c>
      <c r="AV195" s="220"/>
      <c r="AW195" s="221" t="b">
        <v>0</v>
      </c>
      <c r="AX195" s="221" t="b">
        <v>0</v>
      </c>
      <c r="AY195" s="221" t="b">
        <v>0</v>
      </c>
      <c r="AZ195" s="221" t="b">
        <v>0</v>
      </c>
      <c r="BA195" s="220"/>
    </row>
    <row r="196" spans="1:53" ht="25.5" customHeight="1" thickBot="1" x14ac:dyDescent="0.25">
      <c r="A196" s="230" t="str">
        <f>IF(B196&lt;&gt;"",IF(D197=TRUE,1,0)+IF(I197=TRUE,1,0)+IF(N197=TRUE,1,0)+IF(S197=TRUE,1,0)+IF(X197=TRUE,1,0)+IF(AC197=TRUE,1,0)+IF(AH197=TRUE,1,0)+IF(AM197=TRUE,1,0)+IF(AR197=TRUE,1,0)+IF(AW197=TRUE,1,0),"")</f>
        <v/>
      </c>
      <c r="B196" s="271"/>
      <c r="C196" s="271"/>
      <c r="D196" s="217" t="s">
        <v>230</v>
      </c>
      <c r="E196" s="217" t="s">
        <v>232</v>
      </c>
      <c r="F196" s="217" t="s">
        <v>234</v>
      </c>
      <c r="G196" s="217" t="s">
        <v>236</v>
      </c>
      <c r="H196" s="220"/>
      <c r="I196" s="217" t="s">
        <v>230</v>
      </c>
      <c r="J196" s="217" t="s">
        <v>232</v>
      </c>
      <c r="K196" s="217" t="s">
        <v>234</v>
      </c>
      <c r="L196" s="217" t="s">
        <v>236</v>
      </c>
      <c r="M196" s="220"/>
      <c r="N196" s="217" t="s">
        <v>230</v>
      </c>
      <c r="O196" s="217" t="s">
        <v>232</v>
      </c>
      <c r="P196" s="217" t="s">
        <v>234</v>
      </c>
      <c r="Q196" s="217" t="s">
        <v>236</v>
      </c>
      <c r="R196" s="220"/>
      <c r="S196" s="217" t="s">
        <v>230</v>
      </c>
      <c r="T196" s="217" t="s">
        <v>232</v>
      </c>
      <c r="U196" s="217" t="s">
        <v>234</v>
      </c>
      <c r="V196" s="217" t="s">
        <v>236</v>
      </c>
      <c r="W196" s="220"/>
      <c r="X196" s="217" t="s">
        <v>230</v>
      </c>
      <c r="Y196" s="217" t="s">
        <v>232</v>
      </c>
      <c r="Z196" s="217" t="s">
        <v>234</v>
      </c>
      <c r="AA196" s="217" t="s">
        <v>236</v>
      </c>
      <c r="AB196" s="220"/>
      <c r="AC196" s="217" t="s">
        <v>230</v>
      </c>
      <c r="AD196" s="217" t="s">
        <v>232</v>
      </c>
      <c r="AE196" s="217" t="s">
        <v>234</v>
      </c>
      <c r="AF196" s="217" t="s">
        <v>236</v>
      </c>
      <c r="AG196" s="220"/>
      <c r="AH196" s="217" t="s">
        <v>230</v>
      </c>
      <c r="AI196" s="217" t="s">
        <v>232</v>
      </c>
      <c r="AJ196" s="217" t="s">
        <v>234</v>
      </c>
      <c r="AK196" s="217" t="s">
        <v>236</v>
      </c>
      <c r="AL196" s="220"/>
      <c r="AM196" s="217" t="s">
        <v>230</v>
      </c>
      <c r="AN196" s="217" t="s">
        <v>232</v>
      </c>
      <c r="AO196" s="217" t="s">
        <v>234</v>
      </c>
      <c r="AP196" s="217" t="s">
        <v>236</v>
      </c>
      <c r="AQ196" s="220"/>
      <c r="AR196" s="217" t="s">
        <v>230</v>
      </c>
      <c r="AS196" s="217" t="s">
        <v>232</v>
      </c>
      <c r="AT196" s="217" t="s">
        <v>234</v>
      </c>
      <c r="AU196" s="217" t="s">
        <v>236</v>
      </c>
      <c r="AV196" s="220"/>
      <c r="AW196" s="217" t="s">
        <v>230</v>
      </c>
      <c r="AX196" s="217" t="s">
        <v>232</v>
      </c>
      <c r="AY196" s="217" t="s">
        <v>234</v>
      </c>
      <c r="AZ196" s="217" t="s">
        <v>236</v>
      </c>
      <c r="BA196" s="220"/>
    </row>
    <row r="197" spans="1:53" ht="25.5" customHeight="1" thickTop="1" x14ac:dyDescent="0.2">
      <c r="A197" s="230" t="str">
        <f>IF(B196&lt;&gt;"",IF(E197=TRUE,1,0)+IF(J197=TRUE,1,0)+IF(O197=TRUE,1,0)+IF(T197=TRUE,1,0)+IF(Y197=TRUE,1,0)+IF(AD197=TRUE,1,0)+IF(AI197=TRUE,1,0)+IF(AN197=TRUE,1,0)+IF(AS197=TRUE,1,0)+IF(AX197=TRUE,1,0),"")</f>
        <v/>
      </c>
      <c r="B197" s="271"/>
      <c r="C197" s="271"/>
      <c r="D197" s="221" t="b">
        <v>0</v>
      </c>
      <c r="E197" s="221" t="b">
        <v>0</v>
      </c>
      <c r="F197" s="221" t="b">
        <v>0</v>
      </c>
      <c r="G197" s="221" t="b">
        <v>0</v>
      </c>
      <c r="H197" s="220"/>
      <c r="I197" s="221" t="b">
        <v>0</v>
      </c>
      <c r="J197" s="221" t="b">
        <v>0</v>
      </c>
      <c r="K197" s="221" t="b">
        <v>0</v>
      </c>
      <c r="L197" s="221" t="b">
        <v>0</v>
      </c>
      <c r="M197" s="220"/>
      <c r="N197" s="221" t="b">
        <v>0</v>
      </c>
      <c r="O197" s="221" t="b">
        <v>0</v>
      </c>
      <c r="P197" s="221" t="b">
        <v>0</v>
      </c>
      <c r="Q197" s="221" t="b">
        <v>0</v>
      </c>
      <c r="R197" s="220"/>
      <c r="S197" s="221" t="b">
        <v>0</v>
      </c>
      <c r="T197" s="221" t="b">
        <v>0</v>
      </c>
      <c r="U197" s="221" t="b">
        <v>0</v>
      </c>
      <c r="V197" s="221" t="b">
        <v>0</v>
      </c>
      <c r="W197" s="220"/>
      <c r="X197" s="221" t="b">
        <v>0</v>
      </c>
      <c r="Y197" s="221" t="b">
        <v>0</v>
      </c>
      <c r="Z197" s="221" t="b">
        <v>0</v>
      </c>
      <c r="AA197" s="221" t="b">
        <v>0</v>
      </c>
      <c r="AB197" s="220"/>
      <c r="AC197" s="221" t="b">
        <v>0</v>
      </c>
      <c r="AD197" s="221" t="b">
        <v>0</v>
      </c>
      <c r="AE197" s="221" t="b">
        <v>0</v>
      </c>
      <c r="AF197" s="221" t="b">
        <v>0</v>
      </c>
      <c r="AG197" s="220"/>
      <c r="AH197" s="221" t="b">
        <v>0</v>
      </c>
      <c r="AI197" s="221" t="b">
        <v>0</v>
      </c>
      <c r="AJ197" s="221" t="b">
        <v>0</v>
      </c>
      <c r="AK197" s="221" t="b">
        <v>0</v>
      </c>
      <c r="AL197" s="220"/>
      <c r="AM197" s="221" t="b">
        <v>0</v>
      </c>
      <c r="AN197" s="221" t="b">
        <v>0</v>
      </c>
      <c r="AO197" s="221" t="b">
        <v>0</v>
      </c>
      <c r="AP197" s="221" t="b">
        <v>0</v>
      </c>
      <c r="AQ197" s="220"/>
      <c r="AR197" s="221" t="b">
        <v>0</v>
      </c>
      <c r="AS197" s="221" t="b">
        <v>0</v>
      </c>
      <c r="AT197" s="221" t="b">
        <v>0</v>
      </c>
      <c r="AU197" s="221" t="b">
        <v>0</v>
      </c>
      <c r="AV197" s="220"/>
      <c r="AW197" s="221" t="b">
        <v>0</v>
      </c>
      <c r="AX197" s="221" t="b">
        <v>0</v>
      </c>
      <c r="AY197" s="221" t="b">
        <v>0</v>
      </c>
      <c r="AZ197" s="221" t="b">
        <v>0</v>
      </c>
      <c r="BA197" s="220"/>
    </row>
    <row r="198" spans="1:53" ht="25.5" customHeight="1" thickBot="1" x14ac:dyDescent="0.25">
      <c r="A198" s="230" t="str">
        <f>IF(B198&lt;&gt;"",IF(D199=TRUE,1,0)+IF(I199=TRUE,1,0)+IF(N199=TRUE,1,0)+IF(S199=TRUE,1,0)+IF(X199=TRUE,1,0)+IF(AC199=TRUE,1,0)+IF(AH199=TRUE,1,0)+IF(AM199=TRUE,1,0)+IF(AR199=TRUE,1,0)+IF(AW199=TRUE,1,0),"")</f>
        <v/>
      </c>
      <c r="B198" s="271"/>
      <c r="C198" s="271"/>
      <c r="D198" s="217" t="s">
        <v>230</v>
      </c>
      <c r="E198" s="217" t="s">
        <v>232</v>
      </c>
      <c r="F198" s="217" t="s">
        <v>234</v>
      </c>
      <c r="G198" s="217" t="s">
        <v>236</v>
      </c>
      <c r="H198" s="220"/>
      <c r="I198" s="217" t="s">
        <v>230</v>
      </c>
      <c r="J198" s="217" t="s">
        <v>232</v>
      </c>
      <c r="K198" s="217" t="s">
        <v>234</v>
      </c>
      <c r="L198" s="217" t="s">
        <v>236</v>
      </c>
      <c r="M198" s="220"/>
      <c r="N198" s="217" t="s">
        <v>230</v>
      </c>
      <c r="O198" s="217" t="s">
        <v>232</v>
      </c>
      <c r="P198" s="217" t="s">
        <v>234</v>
      </c>
      <c r="Q198" s="217" t="s">
        <v>236</v>
      </c>
      <c r="R198" s="220"/>
      <c r="S198" s="217" t="s">
        <v>230</v>
      </c>
      <c r="T198" s="217" t="s">
        <v>232</v>
      </c>
      <c r="U198" s="217" t="s">
        <v>234</v>
      </c>
      <c r="V198" s="217" t="s">
        <v>236</v>
      </c>
      <c r="W198" s="220"/>
      <c r="X198" s="217" t="s">
        <v>230</v>
      </c>
      <c r="Y198" s="217" t="s">
        <v>232</v>
      </c>
      <c r="Z198" s="217" t="s">
        <v>234</v>
      </c>
      <c r="AA198" s="217" t="s">
        <v>236</v>
      </c>
      <c r="AB198" s="220"/>
      <c r="AC198" s="217" t="s">
        <v>230</v>
      </c>
      <c r="AD198" s="217" t="s">
        <v>232</v>
      </c>
      <c r="AE198" s="217" t="s">
        <v>234</v>
      </c>
      <c r="AF198" s="217" t="s">
        <v>236</v>
      </c>
      <c r="AG198" s="220"/>
      <c r="AH198" s="217" t="s">
        <v>230</v>
      </c>
      <c r="AI198" s="217" t="s">
        <v>232</v>
      </c>
      <c r="AJ198" s="217" t="s">
        <v>234</v>
      </c>
      <c r="AK198" s="217" t="s">
        <v>236</v>
      </c>
      <c r="AL198" s="220"/>
      <c r="AM198" s="217" t="s">
        <v>230</v>
      </c>
      <c r="AN198" s="217" t="s">
        <v>232</v>
      </c>
      <c r="AO198" s="217" t="s">
        <v>234</v>
      </c>
      <c r="AP198" s="217" t="s">
        <v>236</v>
      </c>
      <c r="AQ198" s="220"/>
      <c r="AR198" s="217" t="s">
        <v>230</v>
      </c>
      <c r="AS198" s="217" t="s">
        <v>232</v>
      </c>
      <c r="AT198" s="217" t="s">
        <v>234</v>
      </c>
      <c r="AU198" s="217" t="s">
        <v>236</v>
      </c>
      <c r="AV198" s="220"/>
      <c r="AW198" s="217" t="s">
        <v>230</v>
      </c>
      <c r="AX198" s="217" t="s">
        <v>232</v>
      </c>
      <c r="AY198" s="217" t="s">
        <v>234</v>
      </c>
      <c r="AZ198" s="217" t="s">
        <v>236</v>
      </c>
      <c r="BA198" s="220"/>
    </row>
    <row r="199" spans="1:53" ht="25.5" customHeight="1" thickTop="1" x14ac:dyDescent="0.2">
      <c r="A199" s="230" t="str">
        <f>IF(B198&lt;&gt;"",IF(E199=TRUE,1,0)+IF(J199=TRUE,1,0)+IF(O199=TRUE,1,0)+IF(T199=TRUE,1,0)+IF(Y199=TRUE,1,0)+IF(AD199=TRUE,1,0)+IF(AI199=TRUE,1,0)+IF(AN199=TRUE,1,0)+IF(AS199=TRUE,1,0)+IF(AX199=TRUE,1,0),"")</f>
        <v/>
      </c>
      <c r="B199" s="271"/>
      <c r="C199" s="271"/>
      <c r="D199" s="221" t="b">
        <v>0</v>
      </c>
      <c r="E199" s="221" t="b">
        <v>0</v>
      </c>
      <c r="F199" s="221" t="b">
        <v>0</v>
      </c>
      <c r="G199" s="221" t="b">
        <v>0</v>
      </c>
      <c r="H199" s="220"/>
      <c r="I199" s="221" t="b">
        <v>0</v>
      </c>
      <c r="J199" s="221" t="b">
        <v>0</v>
      </c>
      <c r="K199" s="221" t="b">
        <v>0</v>
      </c>
      <c r="L199" s="221" t="b">
        <v>0</v>
      </c>
      <c r="M199" s="220"/>
      <c r="N199" s="221" t="b">
        <v>0</v>
      </c>
      <c r="O199" s="221" t="b">
        <v>0</v>
      </c>
      <c r="P199" s="221" t="b">
        <v>0</v>
      </c>
      <c r="Q199" s="221" t="b">
        <v>0</v>
      </c>
      <c r="R199" s="220"/>
      <c r="S199" s="221" t="b">
        <v>0</v>
      </c>
      <c r="T199" s="221" t="b">
        <v>0</v>
      </c>
      <c r="U199" s="221" t="b">
        <v>0</v>
      </c>
      <c r="V199" s="221" t="b">
        <v>0</v>
      </c>
      <c r="W199" s="220"/>
      <c r="X199" s="221" t="b">
        <v>0</v>
      </c>
      <c r="Y199" s="221" t="b">
        <v>0</v>
      </c>
      <c r="Z199" s="221" t="b">
        <v>0</v>
      </c>
      <c r="AA199" s="221" t="b">
        <v>0</v>
      </c>
      <c r="AB199" s="220"/>
      <c r="AC199" s="221" t="b">
        <v>0</v>
      </c>
      <c r="AD199" s="221" t="b">
        <v>0</v>
      </c>
      <c r="AE199" s="221" t="b">
        <v>0</v>
      </c>
      <c r="AF199" s="221" t="b">
        <v>0</v>
      </c>
      <c r="AG199" s="220"/>
      <c r="AH199" s="221" t="b">
        <v>0</v>
      </c>
      <c r="AI199" s="221" t="b">
        <v>0</v>
      </c>
      <c r="AJ199" s="221" t="b">
        <v>0</v>
      </c>
      <c r="AK199" s="221" t="b">
        <v>0</v>
      </c>
      <c r="AL199" s="220"/>
      <c r="AM199" s="221" t="b">
        <v>0</v>
      </c>
      <c r="AN199" s="221" t="b">
        <v>0</v>
      </c>
      <c r="AO199" s="221" t="b">
        <v>0</v>
      </c>
      <c r="AP199" s="221" t="b">
        <v>0</v>
      </c>
      <c r="AQ199" s="220"/>
      <c r="AR199" s="221" t="b">
        <v>0</v>
      </c>
      <c r="AS199" s="221" t="b">
        <v>0</v>
      </c>
      <c r="AT199" s="221" t="b">
        <v>0</v>
      </c>
      <c r="AU199" s="221" t="b">
        <v>0</v>
      </c>
      <c r="AV199" s="220"/>
      <c r="AW199" s="221" t="b">
        <v>0</v>
      </c>
      <c r="AX199" s="221" t="b">
        <v>0</v>
      </c>
      <c r="AY199" s="221" t="b">
        <v>0</v>
      </c>
      <c r="AZ199" s="221" t="b">
        <v>0</v>
      </c>
      <c r="BA199" s="220"/>
    </row>
    <row r="200" spans="1:53" ht="25.5" customHeight="1" thickBot="1" x14ac:dyDescent="0.25">
      <c r="A200" s="230" t="str">
        <f>IF(B200&lt;&gt;"",IF(D201=TRUE,1,0)+IF(I201=TRUE,1,0)+IF(N201=TRUE,1,0)+IF(S201=TRUE,1,0)+IF(X201=TRUE,1,0)+IF(AC201=TRUE,1,0)+IF(AH201=TRUE,1,0)+IF(AM201=TRUE,1,0)+IF(AR201=TRUE,1,0)+IF(AW201=TRUE,1,0),"")</f>
        <v/>
      </c>
      <c r="B200" s="271"/>
      <c r="C200" s="271"/>
      <c r="D200" s="217" t="s">
        <v>230</v>
      </c>
      <c r="E200" s="217" t="s">
        <v>232</v>
      </c>
      <c r="F200" s="217" t="s">
        <v>234</v>
      </c>
      <c r="G200" s="217" t="s">
        <v>236</v>
      </c>
      <c r="H200" s="220"/>
      <c r="I200" s="217" t="s">
        <v>230</v>
      </c>
      <c r="J200" s="217" t="s">
        <v>232</v>
      </c>
      <c r="K200" s="217" t="s">
        <v>234</v>
      </c>
      <c r="L200" s="217" t="s">
        <v>236</v>
      </c>
      <c r="M200" s="220"/>
      <c r="N200" s="217" t="s">
        <v>230</v>
      </c>
      <c r="O200" s="217" t="s">
        <v>232</v>
      </c>
      <c r="P200" s="217" t="s">
        <v>234</v>
      </c>
      <c r="Q200" s="217" t="s">
        <v>236</v>
      </c>
      <c r="R200" s="220"/>
      <c r="S200" s="217" t="s">
        <v>230</v>
      </c>
      <c r="T200" s="217" t="s">
        <v>232</v>
      </c>
      <c r="U200" s="217" t="s">
        <v>234</v>
      </c>
      <c r="V200" s="217" t="s">
        <v>236</v>
      </c>
      <c r="W200" s="220"/>
      <c r="X200" s="217" t="s">
        <v>230</v>
      </c>
      <c r="Y200" s="217" t="s">
        <v>232</v>
      </c>
      <c r="Z200" s="217" t="s">
        <v>234</v>
      </c>
      <c r="AA200" s="217" t="s">
        <v>236</v>
      </c>
      <c r="AB200" s="220"/>
      <c r="AC200" s="217" t="s">
        <v>230</v>
      </c>
      <c r="AD200" s="217" t="s">
        <v>232</v>
      </c>
      <c r="AE200" s="217" t="s">
        <v>234</v>
      </c>
      <c r="AF200" s="217" t="s">
        <v>236</v>
      </c>
      <c r="AG200" s="220"/>
      <c r="AH200" s="217" t="s">
        <v>230</v>
      </c>
      <c r="AI200" s="217" t="s">
        <v>232</v>
      </c>
      <c r="AJ200" s="217" t="s">
        <v>234</v>
      </c>
      <c r="AK200" s="217" t="s">
        <v>236</v>
      </c>
      <c r="AL200" s="220"/>
      <c r="AM200" s="217" t="s">
        <v>230</v>
      </c>
      <c r="AN200" s="217" t="s">
        <v>232</v>
      </c>
      <c r="AO200" s="217" t="s">
        <v>234</v>
      </c>
      <c r="AP200" s="217" t="s">
        <v>236</v>
      </c>
      <c r="AQ200" s="220"/>
      <c r="AR200" s="217" t="s">
        <v>230</v>
      </c>
      <c r="AS200" s="217" t="s">
        <v>232</v>
      </c>
      <c r="AT200" s="217" t="s">
        <v>234</v>
      </c>
      <c r="AU200" s="217" t="s">
        <v>236</v>
      </c>
      <c r="AV200" s="220"/>
      <c r="AW200" s="217" t="s">
        <v>230</v>
      </c>
      <c r="AX200" s="217" t="s">
        <v>232</v>
      </c>
      <c r="AY200" s="217" t="s">
        <v>234</v>
      </c>
      <c r="AZ200" s="217" t="s">
        <v>236</v>
      </c>
      <c r="BA200" s="220"/>
    </row>
    <row r="201" spans="1:53" ht="25.5" customHeight="1" thickTop="1" x14ac:dyDescent="0.2">
      <c r="A201" s="230" t="str">
        <f>IF(B200&lt;&gt;"",IF(E201=TRUE,1,0)+IF(J201=TRUE,1,0)+IF(O201=TRUE,1,0)+IF(T201=TRUE,1,0)+IF(Y201=TRUE,1,0)+IF(AD201=TRUE,1,0)+IF(AI201=TRUE,1,0)+IF(AN201=TRUE,1,0)+IF(AS201=TRUE,1,0)+IF(AX201=TRUE,1,0),"")</f>
        <v/>
      </c>
      <c r="B201" s="271"/>
      <c r="C201" s="271"/>
      <c r="D201" s="221" t="b">
        <v>0</v>
      </c>
      <c r="E201" s="221" t="b">
        <v>0</v>
      </c>
      <c r="F201" s="221" t="b">
        <v>0</v>
      </c>
      <c r="G201" s="221" t="b">
        <v>0</v>
      </c>
      <c r="H201" s="220"/>
      <c r="I201" s="221" t="b">
        <v>0</v>
      </c>
      <c r="J201" s="221" t="b">
        <v>0</v>
      </c>
      <c r="K201" s="221" t="b">
        <v>0</v>
      </c>
      <c r="L201" s="221" t="b">
        <v>0</v>
      </c>
      <c r="M201" s="220"/>
      <c r="N201" s="221" t="b">
        <v>0</v>
      </c>
      <c r="O201" s="221" t="b">
        <v>0</v>
      </c>
      <c r="P201" s="221" t="b">
        <v>0</v>
      </c>
      <c r="Q201" s="221" t="b">
        <v>0</v>
      </c>
      <c r="R201" s="220"/>
      <c r="S201" s="221" t="b">
        <v>0</v>
      </c>
      <c r="T201" s="221" t="b">
        <v>0</v>
      </c>
      <c r="U201" s="221" t="b">
        <v>0</v>
      </c>
      <c r="V201" s="221" t="b">
        <v>0</v>
      </c>
      <c r="W201" s="220"/>
      <c r="X201" s="221" t="b">
        <v>0</v>
      </c>
      <c r="Y201" s="221" t="b">
        <v>0</v>
      </c>
      <c r="Z201" s="221" t="b">
        <v>0</v>
      </c>
      <c r="AA201" s="221" t="b">
        <v>0</v>
      </c>
      <c r="AB201" s="220"/>
      <c r="AC201" s="221" t="b">
        <v>0</v>
      </c>
      <c r="AD201" s="221" t="b">
        <v>0</v>
      </c>
      <c r="AE201" s="221" t="b">
        <v>0</v>
      </c>
      <c r="AF201" s="221" t="b">
        <v>0</v>
      </c>
      <c r="AG201" s="220"/>
      <c r="AH201" s="221" t="b">
        <v>0</v>
      </c>
      <c r="AI201" s="221" t="b">
        <v>0</v>
      </c>
      <c r="AJ201" s="221" t="b">
        <v>0</v>
      </c>
      <c r="AK201" s="221" t="b">
        <v>0</v>
      </c>
      <c r="AL201" s="220"/>
      <c r="AM201" s="221" t="b">
        <v>0</v>
      </c>
      <c r="AN201" s="221" t="b">
        <v>0</v>
      </c>
      <c r="AO201" s="221" t="b">
        <v>0</v>
      </c>
      <c r="AP201" s="221" t="b">
        <v>0</v>
      </c>
      <c r="AQ201" s="220"/>
      <c r="AR201" s="221" t="b">
        <v>0</v>
      </c>
      <c r="AS201" s="221" t="b">
        <v>0</v>
      </c>
      <c r="AT201" s="221" t="b">
        <v>0</v>
      </c>
      <c r="AU201" s="221" t="b">
        <v>0</v>
      </c>
      <c r="AV201" s="220"/>
      <c r="AW201" s="221" t="b">
        <v>0</v>
      </c>
      <c r="AX201" s="221" t="b">
        <v>0</v>
      </c>
      <c r="AY201" s="221" t="b">
        <v>0</v>
      </c>
      <c r="AZ201" s="221" t="b">
        <v>0</v>
      </c>
      <c r="BA201" s="220"/>
    </row>
  </sheetData>
  <mergeCells count="116">
    <mergeCell ref="S9:AL9"/>
    <mergeCell ref="AM9:BA9"/>
    <mergeCell ref="Y2:BA2"/>
    <mergeCell ref="V4:Y6"/>
    <mergeCell ref="Z4:AF6"/>
    <mergeCell ref="AG4:AJ6"/>
    <mergeCell ref="AK4:AP6"/>
    <mergeCell ref="B9:C9"/>
    <mergeCell ref="D9:R9"/>
    <mergeCell ref="AM10:AP10"/>
    <mergeCell ref="AR10:AU10"/>
    <mergeCell ref="AW10:AZ10"/>
    <mergeCell ref="B14:C15"/>
    <mergeCell ref="B16:C17"/>
    <mergeCell ref="B18:C19"/>
    <mergeCell ref="D10:G10"/>
    <mergeCell ref="B12:C13"/>
    <mergeCell ref="I10:L10"/>
    <mergeCell ref="N10:Q10"/>
    <mergeCell ref="S10:V10"/>
    <mergeCell ref="X10:AA10"/>
    <mergeCell ref="AC10:AF10"/>
    <mergeCell ref="AH10:AK10"/>
    <mergeCell ref="B32:C33"/>
    <mergeCell ref="B34:C35"/>
    <mergeCell ref="B36:C37"/>
    <mergeCell ref="B38:C39"/>
    <mergeCell ref="B40:C41"/>
    <mergeCell ref="B42:C43"/>
    <mergeCell ref="B20:C21"/>
    <mergeCell ref="B22:C23"/>
    <mergeCell ref="B24:C25"/>
    <mergeCell ref="B26:C27"/>
    <mergeCell ref="B28:C29"/>
    <mergeCell ref="B30:C31"/>
    <mergeCell ref="B56:C57"/>
    <mergeCell ref="B58:C59"/>
    <mergeCell ref="B60:C61"/>
    <mergeCell ref="B62:C63"/>
    <mergeCell ref="B64:C65"/>
    <mergeCell ref="B66:C67"/>
    <mergeCell ref="B44:C45"/>
    <mergeCell ref="B46:C47"/>
    <mergeCell ref="B48:C49"/>
    <mergeCell ref="B50:C51"/>
    <mergeCell ref="B52:C53"/>
    <mergeCell ref="B54:C55"/>
    <mergeCell ref="B80:C81"/>
    <mergeCell ref="B82:C83"/>
    <mergeCell ref="B84:C85"/>
    <mergeCell ref="B86:C87"/>
    <mergeCell ref="B88:C89"/>
    <mergeCell ref="B90:C91"/>
    <mergeCell ref="B68:C69"/>
    <mergeCell ref="B70:C71"/>
    <mergeCell ref="B72:C73"/>
    <mergeCell ref="B74:C75"/>
    <mergeCell ref="B76:C77"/>
    <mergeCell ref="B78:C79"/>
    <mergeCell ref="B104:C105"/>
    <mergeCell ref="B106:C107"/>
    <mergeCell ref="B108:C109"/>
    <mergeCell ref="B110:C111"/>
    <mergeCell ref="B112:C113"/>
    <mergeCell ref="B114:C115"/>
    <mergeCell ref="B92:C93"/>
    <mergeCell ref="B94:C95"/>
    <mergeCell ref="B96:C97"/>
    <mergeCell ref="B98:C99"/>
    <mergeCell ref="B100:C101"/>
    <mergeCell ref="B102:C103"/>
    <mergeCell ref="B128:C129"/>
    <mergeCell ref="B130:C131"/>
    <mergeCell ref="B132:C133"/>
    <mergeCell ref="B134:C135"/>
    <mergeCell ref="B136:C137"/>
    <mergeCell ref="B138:C139"/>
    <mergeCell ref="B116:C117"/>
    <mergeCell ref="B118:C119"/>
    <mergeCell ref="B120:C121"/>
    <mergeCell ref="B122:C123"/>
    <mergeCell ref="B124:C125"/>
    <mergeCell ref="B126:C127"/>
    <mergeCell ref="B158:C159"/>
    <mergeCell ref="B160:C161"/>
    <mergeCell ref="B162:C163"/>
    <mergeCell ref="B140:C141"/>
    <mergeCell ref="B142:C143"/>
    <mergeCell ref="B144:C145"/>
    <mergeCell ref="B146:C147"/>
    <mergeCell ref="B148:C149"/>
    <mergeCell ref="B150:C151"/>
    <mergeCell ref="B200:C201"/>
    <mergeCell ref="BD13:BJ102"/>
    <mergeCell ref="B10:C10"/>
    <mergeCell ref="B188:C189"/>
    <mergeCell ref="B190:C191"/>
    <mergeCell ref="B192:C193"/>
    <mergeCell ref="B194:C195"/>
    <mergeCell ref="B196:C197"/>
    <mergeCell ref="B198:C199"/>
    <mergeCell ref="B176:C177"/>
    <mergeCell ref="B178:C179"/>
    <mergeCell ref="B180:C181"/>
    <mergeCell ref="B182:C183"/>
    <mergeCell ref="B184:C185"/>
    <mergeCell ref="B186:C187"/>
    <mergeCell ref="B164:C165"/>
    <mergeCell ref="B166:C167"/>
    <mergeCell ref="B168:C169"/>
    <mergeCell ref="B170:C171"/>
    <mergeCell ref="B172:C173"/>
    <mergeCell ref="B174:C175"/>
    <mergeCell ref="B152:C153"/>
    <mergeCell ref="B154:C155"/>
    <mergeCell ref="B156:C157"/>
  </mergeCells>
  <conditionalFormatting sqref="D12:G12">
    <cfRule type="expression" dxfId="978" priority="1907">
      <formula>D13=TRUE</formula>
    </cfRule>
  </conditionalFormatting>
  <conditionalFormatting sqref="D14:G14">
    <cfRule type="expression" dxfId="977" priority="956">
      <formula>D15=TRUE</formula>
    </cfRule>
  </conditionalFormatting>
  <conditionalFormatting sqref="D16:G16">
    <cfRule type="expression" dxfId="976" priority="946">
      <formula>D17=TRUE</formula>
    </cfRule>
  </conditionalFormatting>
  <conditionalFormatting sqref="D18:G18">
    <cfRule type="expression" dxfId="975" priority="936">
      <formula>D19=TRUE</formula>
    </cfRule>
  </conditionalFormatting>
  <conditionalFormatting sqref="D20:G20">
    <cfRule type="expression" dxfId="974" priority="916">
      <formula>D21=TRUE</formula>
    </cfRule>
  </conditionalFormatting>
  <conditionalFormatting sqref="D22:G22">
    <cfRule type="expression" dxfId="973" priority="906">
      <formula>D23=TRUE</formula>
    </cfRule>
  </conditionalFormatting>
  <conditionalFormatting sqref="D24:G24">
    <cfRule type="expression" dxfId="972" priority="896">
      <formula>D25=TRUE</formula>
    </cfRule>
  </conditionalFormatting>
  <conditionalFormatting sqref="D26:G26">
    <cfRule type="expression" dxfId="971" priority="886">
      <formula>D27=TRUE</formula>
    </cfRule>
  </conditionalFormatting>
  <conditionalFormatting sqref="D28:G28">
    <cfRule type="expression" dxfId="970" priority="876">
      <formula>D29=TRUE</formula>
    </cfRule>
  </conditionalFormatting>
  <conditionalFormatting sqref="D30:G30">
    <cfRule type="expression" dxfId="969" priority="866">
      <formula>D31=TRUE</formula>
    </cfRule>
  </conditionalFormatting>
  <conditionalFormatting sqref="D32:G32">
    <cfRule type="expression" dxfId="968" priority="856">
      <formula>D33=TRUE</formula>
    </cfRule>
  </conditionalFormatting>
  <conditionalFormatting sqref="D34:G34">
    <cfRule type="expression" dxfId="967" priority="846">
      <formula>D35=TRUE</formula>
    </cfRule>
  </conditionalFormatting>
  <conditionalFormatting sqref="D36:G36">
    <cfRule type="expression" dxfId="966" priority="836">
      <formula>D37=TRUE</formula>
    </cfRule>
  </conditionalFormatting>
  <conditionalFormatting sqref="D38:G38">
    <cfRule type="expression" dxfId="965" priority="826">
      <formula>D39=TRUE</formula>
    </cfRule>
  </conditionalFormatting>
  <conditionalFormatting sqref="D40:G40">
    <cfRule type="expression" dxfId="964" priority="816">
      <formula>D41=TRUE</formula>
    </cfRule>
  </conditionalFormatting>
  <conditionalFormatting sqref="D42:G42">
    <cfRule type="expression" dxfId="963" priority="806">
      <formula>D43=TRUE</formula>
    </cfRule>
  </conditionalFormatting>
  <conditionalFormatting sqref="D44:G44">
    <cfRule type="expression" dxfId="962" priority="796">
      <formula>D45=TRUE</formula>
    </cfRule>
  </conditionalFormatting>
  <conditionalFormatting sqref="D46:G46">
    <cfRule type="expression" dxfId="961" priority="786">
      <formula>D47=TRUE</formula>
    </cfRule>
  </conditionalFormatting>
  <conditionalFormatting sqref="D48:G48">
    <cfRule type="expression" dxfId="960" priority="776">
      <formula>D49=TRUE</formula>
    </cfRule>
  </conditionalFormatting>
  <conditionalFormatting sqref="D50:G50">
    <cfRule type="expression" dxfId="959" priority="766">
      <formula>D51=TRUE</formula>
    </cfRule>
  </conditionalFormatting>
  <conditionalFormatting sqref="D52:G52">
    <cfRule type="expression" dxfId="958" priority="756">
      <formula>D53=TRUE</formula>
    </cfRule>
  </conditionalFormatting>
  <conditionalFormatting sqref="D54:G54">
    <cfRule type="expression" dxfId="957" priority="746">
      <formula>D55=TRUE</formula>
    </cfRule>
  </conditionalFormatting>
  <conditionalFormatting sqref="D56:G56">
    <cfRule type="expression" dxfId="956" priority="736">
      <formula>D57=TRUE</formula>
    </cfRule>
  </conditionalFormatting>
  <conditionalFormatting sqref="D58:G58">
    <cfRule type="expression" dxfId="955" priority="726">
      <formula>D59=TRUE</formula>
    </cfRule>
  </conditionalFormatting>
  <conditionalFormatting sqref="D60:G60">
    <cfRule type="expression" dxfId="954" priority="716">
      <formula>D61=TRUE</formula>
    </cfRule>
  </conditionalFormatting>
  <conditionalFormatting sqref="D62:G62">
    <cfRule type="expression" dxfId="953" priority="706">
      <formula>D63=TRUE</formula>
    </cfRule>
  </conditionalFormatting>
  <conditionalFormatting sqref="D64:G64">
    <cfRule type="expression" dxfId="952" priority="696">
      <formula>D65=TRUE</formula>
    </cfRule>
  </conditionalFormatting>
  <conditionalFormatting sqref="D66:G66">
    <cfRule type="expression" dxfId="951" priority="686">
      <formula>D67=TRUE</formula>
    </cfRule>
  </conditionalFormatting>
  <conditionalFormatting sqref="D68:G68">
    <cfRule type="expression" dxfId="950" priority="676">
      <formula>D69=TRUE</formula>
    </cfRule>
  </conditionalFormatting>
  <conditionalFormatting sqref="D70:G70">
    <cfRule type="expression" dxfId="949" priority="666">
      <formula>D71=TRUE</formula>
    </cfRule>
  </conditionalFormatting>
  <conditionalFormatting sqref="D72:G72">
    <cfRule type="expression" dxfId="948" priority="656">
      <formula>D73=TRUE</formula>
    </cfRule>
  </conditionalFormatting>
  <conditionalFormatting sqref="D74:G74">
    <cfRule type="expression" dxfId="947" priority="646">
      <formula>D75=TRUE</formula>
    </cfRule>
  </conditionalFormatting>
  <conditionalFormatting sqref="D76:G76">
    <cfRule type="expression" dxfId="946" priority="636">
      <formula>D77=TRUE</formula>
    </cfRule>
  </conditionalFormatting>
  <conditionalFormatting sqref="D78:G78">
    <cfRule type="expression" dxfId="945" priority="626">
      <formula>D79=TRUE</formula>
    </cfRule>
  </conditionalFormatting>
  <conditionalFormatting sqref="D80:G80">
    <cfRule type="expression" dxfId="944" priority="616">
      <formula>D81=TRUE</formula>
    </cfRule>
  </conditionalFormatting>
  <conditionalFormatting sqref="D82:G82">
    <cfRule type="expression" dxfId="943" priority="606">
      <formula>D83=TRUE</formula>
    </cfRule>
  </conditionalFormatting>
  <conditionalFormatting sqref="D84:G84">
    <cfRule type="expression" dxfId="942" priority="596">
      <formula>D85=TRUE</formula>
    </cfRule>
  </conditionalFormatting>
  <conditionalFormatting sqref="D86:G86">
    <cfRule type="expression" dxfId="941" priority="586">
      <formula>D87=TRUE</formula>
    </cfRule>
  </conditionalFormatting>
  <conditionalFormatting sqref="D88:G88">
    <cfRule type="expression" dxfId="940" priority="576">
      <formula>D89=TRUE</formula>
    </cfRule>
  </conditionalFormatting>
  <conditionalFormatting sqref="D90:G90">
    <cfRule type="expression" dxfId="939" priority="566">
      <formula>D91=TRUE</formula>
    </cfRule>
  </conditionalFormatting>
  <conditionalFormatting sqref="D92:G92">
    <cfRule type="expression" dxfId="938" priority="556">
      <formula>D93=TRUE</formula>
    </cfRule>
  </conditionalFormatting>
  <conditionalFormatting sqref="D94:G94">
    <cfRule type="expression" dxfId="937" priority="546">
      <formula>D95=TRUE</formula>
    </cfRule>
  </conditionalFormatting>
  <conditionalFormatting sqref="D96:G96">
    <cfRule type="expression" dxfId="936" priority="536">
      <formula>D97=TRUE</formula>
    </cfRule>
  </conditionalFormatting>
  <conditionalFormatting sqref="D98:G98">
    <cfRule type="expression" dxfId="935" priority="526">
      <formula>D99=TRUE</formula>
    </cfRule>
  </conditionalFormatting>
  <conditionalFormatting sqref="D100:G100">
    <cfRule type="expression" dxfId="934" priority="516">
      <formula>D101=TRUE</formula>
    </cfRule>
  </conditionalFormatting>
  <conditionalFormatting sqref="D102:G102">
    <cfRule type="expression" dxfId="933" priority="506">
      <formula>D103=TRUE</formula>
    </cfRule>
  </conditionalFormatting>
  <conditionalFormatting sqref="D104:G104">
    <cfRule type="expression" dxfId="932" priority="496">
      <formula>D105=TRUE</formula>
    </cfRule>
  </conditionalFormatting>
  <conditionalFormatting sqref="D106:G106">
    <cfRule type="expression" dxfId="931" priority="486">
      <formula>D107=TRUE</formula>
    </cfRule>
  </conditionalFormatting>
  <conditionalFormatting sqref="D108:G108">
    <cfRule type="expression" dxfId="930" priority="476">
      <formula>D109=TRUE</formula>
    </cfRule>
  </conditionalFormatting>
  <conditionalFormatting sqref="D110:G110">
    <cfRule type="expression" dxfId="929" priority="466">
      <formula>D111=TRUE</formula>
    </cfRule>
  </conditionalFormatting>
  <conditionalFormatting sqref="D112:G112">
    <cfRule type="expression" dxfId="928" priority="456">
      <formula>D113=TRUE</formula>
    </cfRule>
  </conditionalFormatting>
  <conditionalFormatting sqref="D114:G114">
    <cfRule type="expression" dxfId="927" priority="446">
      <formula>D115=TRUE</formula>
    </cfRule>
  </conditionalFormatting>
  <conditionalFormatting sqref="D116:G116">
    <cfRule type="expression" dxfId="926" priority="436">
      <formula>D117=TRUE</formula>
    </cfRule>
  </conditionalFormatting>
  <conditionalFormatting sqref="D118:G118">
    <cfRule type="expression" dxfId="925" priority="426">
      <formula>D119=TRUE</formula>
    </cfRule>
  </conditionalFormatting>
  <conditionalFormatting sqref="D120:G120">
    <cfRule type="expression" dxfId="924" priority="416">
      <formula>D121=TRUE</formula>
    </cfRule>
  </conditionalFormatting>
  <conditionalFormatting sqref="D122:G122">
    <cfRule type="expression" dxfId="923" priority="406">
      <formula>D123=TRUE</formula>
    </cfRule>
  </conditionalFormatting>
  <conditionalFormatting sqref="D124:G124">
    <cfRule type="expression" dxfId="922" priority="396">
      <formula>D125=TRUE</formula>
    </cfRule>
  </conditionalFormatting>
  <conditionalFormatting sqref="D126:G126">
    <cfRule type="expression" dxfId="921" priority="386">
      <formula>D127=TRUE</formula>
    </cfRule>
  </conditionalFormatting>
  <conditionalFormatting sqref="D128:G128">
    <cfRule type="expression" dxfId="920" priority="376">
      <formula>D129=TRUE</formula>
    </cfRule>
  </conditionalFormatting>
  <conditionalFormatting sqref="D130:G130">
    <cfRule type="expression" dxfId="919" priority="366">
      <formula>D131=TRUE</formula>
    </cfRule>
  </conditionalFormatting>
  <conditionalFormatting sqref="D132:G132">
    <cfRule type="expression" dxfId="918" priority="356">
      <formula>D133=TRUE</formula>
    </cfRule>
  </conditionalFormatting>
  <conditionalFormatting sqref="D134:G134">
    <cfRule type="expression" dxfId="917" priority="346">
      <formula>D135=TRUE</formula>
    </cfRule>
  </conditionalFormatting>
  <conditionalFormatting sqref="D136:G136">
    <cfRule type="expression" dxfId="916" priority="336">
      <formula>D137=TRUE</formula>
    </cfRule>
  </conditionalFormatting>
  <conditionalFormatting sqref="D138:G138">
    <cfRule type="expression" dxfId="915" priority="326">
      <formula>D139=TRUE</formula>
    </cfRule>
  </conditionalFormatting>
  <conditionalFormatting sqref="D140:G140">
    <cfRule type="expression" dxfId="914" priority="316">
      <formula>D141=TRUE</formula>
    </cfRule>
  </conditionalFormatting>
  <conditionalFormatting sqref="D142:G142">
    <cfRule type="expression" dxfId="913" priority="306">
      <formula>D143=TRUE</formula>
    </cfRule>
  </conditionalFormatting>
  <conditionalFormatting sqref="D144:G144">
    <cfRule type="expression" dxfId="912" priority="296">
      <formula>D145=TRUE</formula>
    </cfRule>
  </conditionalFormatting>
  <conditionalFormatting sqref="D146:G146">
    <cfRule type="expression" dxfId="911" priority="286">
      <formula>D147=TRUE</formula>
    </cfRule>
  </conditionalFormatting>
  <conditionalFormatting sqref="D148:G148">
    <cfRule type="expression" dxfId="910" priority="276">
      <formula>D149=TRUE</formula>
    </cfRule>
  </conditionalFormatting>
  <conditionalFormatting sqref="D150:G150">
    <cfRule type="expression" dxfId="909" priority="266">
      <formula>D151=TRUE</formula>
    </cfRule>
  </conditionalFormatting>
  <conditionalFormatting sqref="D152:G152">
    <cfRule type="expression" dxfId="908" priority="256">
      <formula>D153=TRUE</formula>
    </cfRule>
  </conditionalFormatting>
  <conditionalFormatting sqref="D154:G154">
    <cfRule type="expression" dxfId="907" priority="246">
      <formula>D155=TRUE</formula>
    </cfRule>
  </conditionalFormatting>
  <conditionalFormatting sqref="D156:G156">
    <cfRule type="expression" dxfId="906" priority="236">
      <formula>D157=TRUE</formula>
    </cfRule>
  </conditionalFormatting>
  <conditionalFormatting sqref="D158:G158">
    <cfRule type="expression" dxfId="905" priority="226">
      <formula>D159=TRUE</formula>
    </cfRule>
  </conditionalFormatting>
  <conditionalFormatting sqref="D160:G160">
    <cfRule type="expression" dxfId="904" priority="216">
      <formula>D161=TRUE</formula>
    </cfRule>
  </conditionalFormatting>
  <conditionalFormatting sqref="D162:G162">
    <cfRule type="expression" dxfId="903" priority="206">
      <formula>D163=TRUE</formula>
    </cfRule>
  </conditionalFormatting>
  <conditionalFormatting sqref="D164:G164">
    <cfRule type="expression" dxfId="902" priority="196">
      <formula>D165=TRUE</formula>
    </cfRule>
  </conditionalFormatting>
  <conditionalFormatting sqref="D166:G166">
    <cfRule type="expression" dxfId="901" priority="186">
      <formula>D167=TRUE</formula>
    </cfRule>
  </conditionalFormatting>
  <conditionalFormatting sqref="D168:G168">
    <cfRule type="expression" dxfId="900" priority="176">
      <formula>D169=TRUE</formula>
    </cfRule>
  </conditionalFormatting>
  <conditionalFormatting sqref="D170:G170">
    <cfRule type="expression" dxfId="899" priority="166">
      <formula>D171=TRUE</formula>
    </cfRule>
  </conditionalFormatting>
  <conditionalFormatting sqref="D172:G172">
    <cfRule type="expression" dxfId="898" priority="156">
      <formula>D173=TRUE</formula>
    </cfRule>
  </conditionalFormatting>
  <conditionalFormatting sqref="D174:G174">
    <cfRule type="expression" dxfId="897" priority="146">
      <formula>D175=TRUE</formula>
    </cfRule>
  </conditionalFormatting>
  <conditionalFormatting sqref="D176:G176">
    <cfRule type="expression" dxfId="896" priority="136">
      <formula>D177=TRUE</formula>
    </cfRule>
  </conditionalFormatting>
  <conditionalFormatting sqref="D178:G178">
    <cfRule type="expression" dxfId="895" priority="126">
      <formula>D179=TRUE</formula>
    </cfRule>
  </conditionalFormatting>
  <conditionalFormatting sqref="D180:G180">
    <cfRule type="expression" dxfId="894" priority="116">
      <formula>D181=TRUE</formula>
    </cfRule>
  </conditionalFormatting>
  <conditionalFormatting sqref="D182:G182">
    <cfRule type="expression" dxfId="893" priority="106">
      <formula>D183=TRUE</formula>
    </cfRule>
  </conditionalFormatting>
  <conditionalFormatting sqref="D184:G184">
    <cfRule type="expression" dxfId="892" priority="96">
      <formula>D185=TRUE</formula>
    </cfRule>
  </conditionalFormatting>
  <conditionalFormatting sqref="D186:G186">
    <cfRule type="expression" dxfId="891" priority="86">
      <formula>D187=TRUE</formula>
    </cfRule>
  </conditionalFormatting>
  <conditionalFormatting sqref="D188:G188">
    <cfRule type="expression" dxfId="890" priority="76">
      <formula>D189=TRUE</formula>
    </cfRule>
  </conditionalFormatting>
  <conditionalFormatting sqref="D190:G190">
    <cfRule type="expression" dxfId="889" priority="66">
      <formula>D191=TRUE</formula>
    </cfRule>
  </conditionalFormatting>
  <conditionalFormatting sqref="D192:G192">
    <cfRule type="expression" dxfId="888" priority="56">
      <formula>D193=TRUE</formula>
    </cfRule>
  </conditionalFormatting>
  <conditionalFormatting sqref="D194:G194">
    <cfRule type="expression" dxfId="887" priority="46">
      <formula>D195=TRUE</formula>
    </cfRule>
  </conditionalFormatting>
  <conditionalFormatting sqref="D196:G196">
    <cfRule type="expression" dxfId="886" priority="36">
      <formula>D197=TRUE</formula>
    </cfRule>
  </conditionalFormatting>
  <conditionalFormatting sqref="D198:G198">
    <cfRule type="expression" dxfId="885" priority="26">
      <formula>D199=TRUE</formula>
    </cfRule>
  </conditionalFormatting>
  <conditionalFormatting sqref="D200:G200">
    <cfRule type="expression" dxfId="884" priority="16">
      <formula>D201=TRUE</formula>
    </cfRule>
  </conditionalFormatting>
  <conditionalFormatting sqref="I12:L12">
    <cfRule type="expression" dxfId="883" priority="1906">
      <formula>I13=TRUE</formula>
    </cfRule>
  </conditionalFormatting>
  <conditionalFormatting sqref="I14:L14">
    <cfRule type="expression" dxfId="882" priority="955">
      <formula>I15=TRUE</formula>
    </cfRule>
  </conditionalFormatting>
  <conditionalFormatting sqref="I16:L16">
    <cfRule type="expression" dxfId="881" priority="945">
      <formula>I17=TRUE</formula>
    </cfRule>
  </conditionalFormatting>
  <conditionalFormatting sqref="I18:L18">
    <cfRule type="expression" dxfId="880" priority="935">
      <formula>I19=TRUE</formula>
    </cfRule>
  </conditionalFormatting>
  <conditionalFormatting sqref="I20:L20">
    <cfRule type="expression" dxfId="879" priority="915">
      <formula>I21=TRUE</formula>
    </cfRule>
  </conditionalFormatting>
  <conditionalFormatting sqref="I22:L22">
    <cfRule type="expression" dxfId="878" priority="905">
      <formula>I23=TRUE</formula>
    </cfRule>
  </conditionalFormatting>
  <conditionalFormatting sqref="I24:L24">
    <cfRule type="expression" dxfId="877" priority="895">
      <formula>I25=TRUE</formula>
    </cfRule>
  </conditionalFormatting>
  <conditionalFormatting sqref="I26:L26">
    <cfRule type="expression" dxfId="876" priority="885">
      <formula>I27=TRUE</formula>
    </cfRule>
  </conditionalFormatting>
  <conditionalFormatting sqref="I28:L28">
    <cfRule type="expression" dxfId="875" priority="875">
      <formula>I29=TRUE</formula>
    </cfRule>
  </conditionalFormatting>
  <conditionalFormatting sqref="I30:L30">
    <cfRule type="expression" dxfId="874" priority="865">
      <formula>I31=TRUE</formula>
    </cfRule>
  </conditionalFormatting>
  <conditionalFormatting sqref="I32:L32">
    <cfRule type="expression" dxfId="873" priority="855">
      <formula>I33=TRUE</formula>
    </cfRule>
  </conditionalFormatting>
  <conditionalFormatting sqref="I34:L34">
    <cfRule type="expression" dxfId="872" priority="845">
      <formula>I35=TRUE</formula>
    </cfRule>
  </conditionalFormatting>
  <conditionalFormatting sqref="I36:L36">
    <cfRule type="expression" dxfId="871" priority="835">
      <formula>I37=TRUE</formula>
    </cfRule>
  </conditionalFormatting>
  <conditionalFormatting sqref="I38:L38">
    <cfRule type="expression" dxfId="870" priority="825">
      <formula>I39=TRUE</formula>
    </cfRule>
  </conditionalFormatting>
  <conditionalFormatting sqref="I40:L40">
    <cfRule type="expression" dxfId="869" priority="815">
      <formula>I41=TRUE</formula>
    </cfRule>
  </conditionalFormatting>
  <conditionalFormatting sqref="I42:L42">
    <cfRule type="expression" dxfId="868" priority="805">
      <formula>I43=TRUE</formula>
    </cfRule>
  </conditionalFormatting>
  <conditionalFormatting sqref="I44:L44">
    <cfRule type="expression" dxfId="867" priority="795">
      <formula>I45=TRUE</formula>
    </cfRule>
  </conditionalFormatting>
  <conditionalFormatting sqref="I46:L46">
    <cfRule type="expression" dxfId="866" priority="785">
      <formula>I47=TRUE</formula>
    </cfRule>
  </conditionalFormatting>
  <conditionalFormatting sqref="I48:L48">
    <cfRule type="expression" dxfId="865" priority="775">
      <formula>I49=TRUE</formula>
    </cfRule>
  </conditionalFormatting>
  <conditionalFormatting sqref="I50:L50">
    <cfRule type="expression" dxfId="864" priority="765">
      <formula>I51=TRUE</formula>
    </cfRule>
  </conditionalFormatting>
  <conditionalFormatting sqref="I52:L52">
    <cfRule type="expression" dxfId="863" priority="755">
      <formula>I53=TRUE</formula>
    </cfRule>
  </conditionalFormatting>
  <conditionalFormatting sqref="I54:L54">
    <cfRule type="expression" dxfId="862" priority="745">
      <formula>I55=TRUE</formula>
    </cfRule>
  </conditionalFormatting>
  <conditionalFormatting sqref="I56:L56">
    <cfRule type="expression" dxfId="861" priority="735">
      <formula>I57=TRUE</formula>
    </cfRule>
  </conditionalFormatting>
  <conditionalFormatting sqref="I58:L58">
    <cfRule type="expression" dxfId="860" priority="725">
      <formula>I59=TRUE</formula>
    </cfRule>
  </conditionalFormatting>
  <conditionalFormatting sqref="I60:L60">
    <cfRule type="expression" dxfId="859" priority="715">
      <formula>I61=TRUE</formula>
    </cfRule>
  </conditionalFormatting>
  <conditionalFormatting sqref="I62:L62">
    <cfRule type="expression" dxfId="858" priority="705">
      <formula>I63=TRUE</formula>
    </cfRule>
  </conditionalFormatting>
  <conditionalFormatting sqref="I64:L64">
    <cfRule type="expression" dxfId="857" priority="695">
      <formula>I65=TRUE</formula>
    </cfRule>
  </conditionalFormatting>
  <conditionalFormatting sqref="I66:L66">
    <cfRule type="expression" dxfId="856" priority="685">
      <formula>I67=TRUE</formula>
    </cfRule>
  </conditionalFormatting>
  <conditionalFormatting sqref="I68:L68">
    <cfRule type="expression" dxfId="855" priority="675">
      <formula>I69=TRUE</formula>
    </cfRule>
  </conditionalFormatting>
  <conditionalFormatting sqref="I70:L70">
    <cfRule type="expression" dxfId="854" priority="665">
      <formula>I71=TRUE</formula>
    </cfRule>
  </conditionalFormatting>
  <conditionalFormatting sqref="I72:L72">
    <cfRule type="expression" dxfId="853" priority="655">
      <formula>I73=TRUE</formula>
    </cfRule>
  </conditionalFormatting>
  <conditionalFormatting sqref="I74:L74">
    <cfRule type="expression" dxfId="852" priority="645">
      <formula>I75=TRUE</formula>
    </cfRule>
  </conditionalFormatting>
  <conditionalFormatting sqref="I76:L76">
    <cfRule type="expression" dxfId="851" priority="635">
      <formula>I77=TRUE</formula>
    </cfRule>
  </conditionalFormatting>
  <conditionalFormatting sqref="I78:L78">
    <cfRule type="expression" dxfId="850" priority="625">
      <formula>I79=TRUE</formula>
    </cfRule>
  </conditionalFormatting>
  <conditionalFormatting sqref="I80:L80">
    <cfRule type="expression" dxfId="849" priority="615">
      <formula>I81=TRUE</formula>
    </cfRule>
  </conditionalFormatting>
  <conditionalFormatting sqref="I82:L82">
    <cfRule type="expression" dxfId="848" priority="605">
      <formula>I83=TRUE</formula>
    </cfRule>
  </conditionalFormatting>
  <conditionalFormatting sqref="I84:L84">
    <cfRule type="expression" dxfId="847" priority="595">
      <formula>I85=TRUE</formula>
    </cfRule>
  </conditionalFormatting>
  <conditionalFormatting sqref="I86:L86">
    <cfRule type="expression" dxfId="846" priority="585">
      <formula>I87=TRUE</formula>
    </cfRule>
  </conditionalFormatting>
  <conditionalFormatting sqref="I88:L88">
    <cfRule type="expression" dxfId="845" priority="575">
      <formula>I89=TRUE</formula>
    </cfRule>
  </conditionalFormatting>
  <conditionalFormatting sqref="I90:L90">
    <cfRule type="expression" dxfId="844" priority="565">
      <formula>I91=TRUE</formula>
    </cfRule>
  </conditionalFormatting>
  <conditionalFormatting sqref="I92:L92">
    <cfRule type="expression" dxfId="843" priority="555">
      <formula>I93=TRUE</formula>
    </cfRule>
  </conditionalFormatting>
  <conditionalFormatting sqref="I94:L94">
    <cfRule type="expression" dxfId="842" priority="545">
      <formula>I95=TRUE</formula>
    </cfRule>
  </conditionalFormatting>
  <conditionalFormatting sqref="I96:L96">
    <cfRule type="expression" dxfId="841" priority="535">
      <formula>I97=TRUE</formula>
    </cfRule>
  </conditionalFormatting>
  <conditionalFormatting sqref="I98:L98">
    <cfRule type="expression" dxfId="840" priority="525">
      <formula>I99=TRUE</formula>
    </cfRule>
  </conditionalFormatting>
  <conditionalFormatting sqref="I100:L100">
    <cfRule type="expression" dxfId="839" priority="515">
      <formula>I101=TRUE</formula>
    </cfRule>
  </conditionalFormatting>
  <conditionalFormatting sqref="I102:L102">
    <cfRule type="expression" dxfId="838" priority="505">
      <formula>I103=TRUE</formula>
    </cfRule>
  </conditionalFormatting>
  <conditionalFormatting sqref="I104:L104">
    <cfRule type="expression" dxfId="837" priority="495">
      <formula>I105=TRUE</formula>
    </cfRule>
  </conditionalFormatting>
  <conditionalFormatting sqref="I106:L106">
    <cfRule type="expression" dxfId="836" priority="485">
      <formula>I107=TRUE</formula>
    </cfRule>
  </conditionalFormatting>
  <conditionalFormatting sqref="I108:L108">
    <cfRule type="expression" dxfId="835" priority="475">
      <formula>I109=TRUE</formula>
    </cfRule>
  </conditionalFormatting>
  <conditionalFormatting sqref="I110:L110">
    <cfRule type="expression" dxfId="834" priority="465">
      <formula>I111=TRUE</formula>
    </cfRule>
  </conditionalFormatting>
  <conditionalFormatting sqref="I112:L112">
    <cfRule type="expression" dxfId="833" priority="455">
      <formula>I113=TRUE</formula>
    </cfRule>
  </conditionalFormatting>
  <conditionalFormatting sqref="I114:L114">
    <cfRule type="expression" dxfId="832" priority="445">
      <formula>I115=TRUE</formula>
    </cfRule>
  </conditionalFormatting>
  <conditionalFormatting sqref="I116:L116">
    <cfRule type="expression" dxfId="831" priority="435">
      <formula>I117=TRUE</formula>
    </cfRule>
  </conditionalFormatting>
  <conditionalFormatting sqref="I118:L118">
    <cfRule type="expression" dxfId="830" priority="425">
      <formula>I119=TRUE</formula>
    </cfRule>
  </conditionalFormatting>
  <conditionalFormatting sqref="I120:L120">
    <cfRule type="expression" dxfId="829" priority="415">
      <formula>I121=TRUE</formula>
    </cfRule>
  </conditionalFormatting>
  <conditionalFormatting sqref="I122:L122">
    <cfRule type="expression" dxfId="828" priority="405">
      <formula>I123=TRUE</formula>
    </cfRule>
  </conditionalFormatting>
  <conditionalFormatting sqref="I124:L124">
    <cfRule type="expression" dxfId="827" priority="395">
      <formula>I125=TRUE</formula>
    </cfRule>
  </conditionalFormatting>
  <conditionalFormatting sqref="I126:L126">
    <cfRule type="expression" dxfId="826" priority="385">
      <formula>I127=TRUE</formula>
    </cfRule>
  </conditionalFormatting>
  <conditionalFormatting sqref="I128:L128">
    <cfRule type="expression" dxfId="825" priority="375">
      <formula>I129=TRUE</formula>
    </cfRule>
  </conditionalFormatting>
  <conditionalFormatting sqref="I130:L130">
    <cfRule type="expression" dxfId="824" priority="365">
      <formula>I131=TRUE</formula>
    </cfRule>
  </conditionalFormatting>
  <conditionalFormatting sqref="I132:L132">
    <cfRule type="expression" dxfId="823" priority="355">
      <formula>I133=TRUE</formula>
    </cfRule>
  </conditionalFormatting>
  <conditionalFormatting sqref="I134:L134">
    <cfRule type="expression" dxfId="822" priority="345">
      <formula>I135=TRUE</formula>
    </cfRule>
  </conditionalFormatting>
  <conditionalFormatting sqref="I136:L136">
    <cfRule type="expression" dxfId="821" priority="335">
      <formula>I137=TRUE</formula>
    </cfRule>
  </conditionalFormatting>
  <conditionalFormatting sqref="I138:L138">
    <cfRule type="expression" dxfId="820" priority="325">
      <formula>I139=TRUE</formula>
    </cfRule>
  </conditionalFormatting>
  <conditionalFormatting sqref="I140:L140">
    <cfRule type="expression" dxfId="819" priority="315">
      <formula>I141=TRUE</formula>
    </cfRule>
  </conditionalFormatting>
  <conditionalFormatting sqref="I142:L142">
    <cfRule type="expression" dxfId="818" priority="305">
      <formula>I143=TRUE</formula>
    </cfRule>
  </conditionalFormatting>
  <conditionalFormatting sqref="I144:L144">
    <cfRule type="expression" dxfId="817" priority="295">
      <formula>I145=TRUE</formula>
    </cfRule>
  </conditionalFormatting>
  <conditionalFormatting sqref="I146:L146">
    <cfRule type="expression" dxfId="816" priority="285">
      <formula>I147=TRUE</formula>
    </cfRule>
  </conditionalFormatting>
  <conditionalFormatting sqref="I148:L148">
    <cfRule type="expression" dxfId="815" priority="275">
      <formula>I149=TRUE</formula>
    </cfRule>
  </conditionalFormatting>
  <conditionalFormatting sqref="I150:L150">
    <cfRule type="expression" dxfId="814" priority="265">
      <formula>I151=TRUE</formula>
    </cfRule>
  </conditionalFormatting>
  <conditionalFormatting sqref="I152:L152">
    <cfRule type="expression" dxfId="813" priority="255">
      <formula>I153=TRUE</formula>
    </cfRule>
  </conditionalFormatting>
  <conditionalFormatting sqref="I154:L154">
    <cfRule type="expression" dxfId="812" priority="245">
      <formula>I155=TRUE</formula>
    </cfRule>
  </conditionalFormatting>
  <conditionalFormatting sqref="I156:L156">
    <cfRule type="expression" dxfId="811" priority="235">
      <formula>I157=TRUE</formula>
    </cfRule>
  </conditionalFormatting>
  <conditionalFormatting sqref="I158:L158">
    <cfRule type="expression" dxfId="810" priority="225">
      <formula>I159=TRUE</formula>
    </cfRule>
  </conditionalFormatting>
  <conditionalFormatting sqref="I160:L160">
    <cfRule type="expression" dxfId="809" priority="215">
      <formula>I161=TRUE</formula>
    </cfRule>
  </conditionalFormatting>
  <conditionalFormatting sqref="I162:L162">
    <cfRule type="expression" dxfId="808" priority="205">
      <formula>I163=TRUE</formula>
    </cfRule>
  </conditionalFormatting>
  <conditionalFormatting sqref="I164:L164">
    <cfRule type="expression" dxfId="807" priority="195">
      <formula>I165=TRUE</formula>
    </cfRule>
  </conditionalFormatting>
  <conditionalFormatting sqref="I166:L166">
    <cfRule type="expression" dxfId="806" priority="185">
      <formula>I167=TRUE</formula>
    </cfRule>
  </conditionalFormatting>
  <conditionalFormatting sqref="I168:L168">
    <cfRule type="expression" dxfId="805" priority="175">
      <formula>I169=TRUE</formula>
    </cfRule>
  </conditionalFormatting>
  <conditionalFormatting sqref="I170:L170">
    <cfRule type="expression" dxfId="804" priority="165">
      <formula>I171=TRUE</formula>
    </cfRule>
  </conditionalFormatting>
  <conditionalFormatting sqref="I172:L172">
    <cfRule type="expression" dxfId="803" priority="155">
      <formula>I173=TRUE</formula>
    </cfRule>
  </conditionalFormatting>
  <conditionalFormatting sqref="I174:L174">
    <cfRule type="expression" dxfId="802" priority="145">
      <formula>I175=TRUE</formula>
    </cfRule>
  </conditionalFormatting>
  <conditionalFormatting sqref="I176:L176">
    <cfRule type="expression" dxfId="801" priority="135">
      <formula>I177=TRUE</formula>
    </cfRule>
  </conditionalFormatting>
  <conditionalFormatting sqref="I178:L178">
    <cfRule type="expression" dxfId="800" priority="125">
      <formula>I179=TRUE</formula>
    </cfRule>
  </conditionalFormatting>
  <conditionalFormatting sqref="I180:L180">
    <cfRule type="expression" dxfId="799" priority="115">
      <formula>I181=TRUE</formula>
    </cfRule>
  </conditionalFormatting>
  <conditionalFormatting sqref="I182:L182">
    <cfRule type="expression" dxfId="798" priority="105">
      <formula>I183=TRUE</formula>
    </cfRule>
  </conditionalFormatting>
  <conditionalFormatting sqref="I184:L184">
    <cfRule type="expression" dxfId="797" priority="95">
      <formula>I185=TRUE</formula>
    </cfRule>
  </conditionalFormatting>
  <conditionalFormatting sqref="I186:L186">
    <cfRule type="expression" dxfId="796" priority="85">
      <formula>I187=TRUE</formula>
    </cfRule>
  </conditionalFormatting>
  <conditionalFormatting sqref="I188:L188">
    <cfRule type="expression" dxfId="795" priority="75">
      <formula>I189=TRUE</formula>
    </cfRule>
  </conditionalFormatting>
  <conditionalFormatting sqref="I190:L190">
    <cfRule type="expression" dxfId="794" priority="65">
      <formula>I191=TRUE</formula>
    </cfRule>
  </conditionalFormatting>
  <conditionalFormatting sqref="I192:L192">
    <cfRule type="expression" dxfId="793" priority="55">
      <formula>I193=TRUE</formula>
    </cfRule>
  </conditionalFormatting>
  <conditionalFormatting sqref="I194:L194">
    <cfRule type="expression" dxfId="792" priority="45">
      <formula>I195=TRUE</formula>
    </cfRule>
  </conditionalFormatting>
  <conditionalFormatting sqref="I196:L196">
    <cfRule type="expression" dxfId="791" priority="35">
      <formula>I197=TRUE</formula>
    </cfRule>
  </conditionalFormatting>
  <conditionalFormatting sqref="I198:L198">
    <cfRule type="expression" dxfId="790" priority="25">
      <formula>I199=TRUE</formula>
    </cfRule>
  </conditionalFormatting>
  <conditionalFormatting sqref="I200:L200">
    <cfRule type="expression" dxfId="789" priority="15">
      <formula>I201=TRUE</formula>
    </cfRule>
  </conditionalFormatting>
  <conditionalFormatting sqref="N12:Q12">
    <cfRule type="expression" dxfId="788" priority="1905">
      <formula>N13=TRUE</formula>
    </cfRule>
  </conditionalFormatting>
  <conditionalFormatting sqref="N14:Q14">
    <cfRule type="expression" dxfId="787" priority="954">
      <formula>N15=TRUE</formula>
    </cfRule>
  </conditionalFormatting>
  <conditionalFormatting sqref="N16:Q16">
    <cfRule type="expression" dxfId="786" priority="944">
      <formula>N17=TRUE</formula>
    </cfRule>
  </conditionalFormatting>
  <conditionalFormatting sqref="N18:Q18">
    <cfRule type="expression" dxfId="785" priority="934">
      <formula>N19=TRUE</formula>
    </cfRule>
  </conditionalFormatting>
  <conditionalFormatting sqref="N20:Q20">
    <cfRule type="expression" dxfId="784" priority="914">
      <formula>N21=TRUE</formula>
    </cfRule>
  </conditionalFormatting>
  <conditionalFormatting sqref="N22:Q22">
    <cfRule type="expression" dxfId="783" priority="904">
      <formula>N23=TRUE</formula>
    </cfRule>
  </conditionalFormatting>
  <conditionalFormatting sqref="N24:Q24">
    <cfRule type="expression" dxfId="782" priority="894">
      <formula>N25=TRUE</formula>
    </cfRule>
  </conditionalFormatting>
  <conditionalFormatting sqref="N26:Q26">
    <cfRule type="expression" dxfId="781" priority="884">
      <formula>N27=TRUE</formula>
    </cfRule>
  </conditionalFormatting>
  <conditionalFormatting sqref="N28:Q28">
    <cfRule type="expression" dxfId="780" priority="874">
      <formula>N29=TRUE</formula>
    </cfRule>
  </conditionalFormatting>
  <conditionalFormatting sqref="N30:Q30">
    <cfRule type="expression" dxfId="779" priority="864">
      <formula>N31=TRUE</formula>
    </cfRule>
  </conditionalFormatting>
  <conditionalFormatting sqref="N32:Q32">
    <cfRule type="expression" dxfId="778" priority="854">
      <formula>N33=TRUE</formula>
    </cfRule>
  </conditionalFormatting>
  <conditionalFormatting sqref="N34:Q34">
    <cfRule type="expression" dxfId="777" priority="844">
      <formula>N35=TRUE</formula>
    </cfRule>
  </conditionalFormatting>
  <conditionalFormatting sqref="N36:Q36">
    <cfRule type="expression" dxfId="776" priority="834">
      <formula>N37=TRUE</formula>
    </cfRule>
  </conditionalFormatting>
  <conditionalFormatting sqref="N38:Q38">
    <cfRule type="expression" dxfId="775" priority="824">
      <formula>N39=TRUE</formula>
    </cfRule>
  </conditionalFormatting>
  <conditionalFormatting sqref="N40:Q40">
    <cfRule type="expression" dxfId="774" priority="814">
      <formula>N41=TRUE</formula>
    </cfRule>
  </conditionalFormatting>
  <conditionalFormatting sqref="N42:Q42">
    <cfRule type="expression" dxfId="773" priority="804">
      <formula>N43=TRUE</formula>
    </cfRule>
  </conditionalFormatting>
  <conditionalFormatting sqref="N44:Q44">
    <cfRule type="expression" dxfId="772" priority="794">
      <formula>N45=TRUE</formula>
    </cfRule>
  </conditionalFormatting>
  <conditionalFormatting sqref="N46:Q46">
    <cfRule type="expression" dxfId="771" priority="784">
      <formula>N47=TRUE</formula>
    </cfRule>
  </conditionalFormatting>
  <conditionalFormatting sqref="N48:Q48">
    <cfRule type="expression" dxfId="770" priority="774">
      <formula>N49=TRUE</formula>
    </cfRule>
  </conditionalFormatting>
  <conditionalFormatting sqref="N50:Q50">
    <cfRule type="expression" dxfId="769" priority="764">
      <formula>N51=TRUE</formula>
    </cfRule>
  </conditionalFormatting>
  <conditionalFormatting sqref="N52:Q52">
    <cfRule type="expression" dxfId="768" priority="754">
      <formula>N53=TRUE</formula>
    </cfRule>
  </conditionalFormatting>
  <conditionalFormatting sqref="N54:Q54">
    <cfRule type="expression" dxfId="767" priority="744">
      <formula>N55=TRUE</formula>
    </cfRule>
  </conditionalFormatting>
  <conditionalFormatting sqref="N56:Q56">
    <cfRule type="expression" dxfId="766" priority="734">
      <formula>N57=TRUE</formula>
    </cfRule>
  </conditionalFormatting>
  <conditionalFormatting sqref="N58:Q58">
    <cfRule type="expression" dxfId="765" priority="724">
      <formula>N59=TRUE</formula>
    </cfRule>
  </conditionalFormatting>
  <conditionalFormatting sqref="N60:Q60">
    <cfRule type="expression" dxfId="764" priority="714">
      <formula>N61=TRUE</formula>
    </cfRule>
  </conditionalFormatting>
  <conditionalFormatting sqref="N62:Q62">
    <cfRule type="expression" dxfId="763" priority="704">
      <formula>N63=TRUE</formula>
    </cfRule>
  </conditionalFormatting>
  <conditionalFormatting sqref="N64:Q64">
    <cfRule type="expression" dxfId="762" priority="694">
      <formula>N65=TRUE</formula>
    </cfRule>
  </conditionalFormatting>
  <conditionalFormatting sqref="N66:Q66">
    <cfRule type="expression" dxfId="761" priority="684">
      <formula>N67=TRUE</formula>
    </cfRule>
  </conditionalFormatting>
  <conditionalFormatting sqref="N68:Q68">
    <cfRule type="expression" dxfId="760" priority="674">
      <formula>N69=TRUE</formula>
    </cfRule>
  </conditionalFormatting>
  <conditionalFormatting sqref="N70:Q70">
    <cfRule type="expression" dxfId="759" priority="664">
      <formula>N71=TRUE</formula>
    </cfRule>
  </conditionalFormatting>
  <conditionalFormatting sqref="N72:Q72">
    <cfRule type="expression" dxfId="758" priority="654">
      <formula>N73=TRUE</formula>
    </cfRule>
  </conditionalFormatting>
  <conditionalFormatting sqref="N74:Q74">
    <cfRule type="expression" dxfId="757" priority="644">
      <formula>N75=TRUE</formula>
    </cfRule>
  </conditionalFormatting>
  <conditionalFormatting sqref="N76:Q76">
    <cfRule type="expression" dxfId="756" priority="634">
      <formula>N77=TRUE</formula>
    </cfRule>
  </conditionalFormatting>
  <conditionalFormatting sqref="N78:Q78">
    <cfRule type="expression" dxfId="755" priority="624">
      <formula>N79=TRUE</formula>
    </cfRule>
  </conditionalFormatting>
  <conditionalFormatting sqref="N80:Q80">
    <cfRule type="expression" dxfId="754" priority="614">
      <formula>N81=TRUE</formula>
    </cfRule>
  </conditionalFormatting>
  <conditionalFormatting sqref="N82:Q82">
    <cfRule type="expression" dxfId="753" priority="604">
      <formula>N83=TRUE</formula>
    </cfRule>
  </conditionalFormatting>
  <conditionalFormatting sqref="N84:Q84">
    <cfRule type="expression" dxfId="752" priority="594">
      <formula>N85=TRUE</formula>
    </cfRule>
  </conditionalFormatting>
  <conditionalFormatting sqref="N86:Q86">
    <cfRule type="expression" dxfId="751" priority="584">
      <formula>N87=TRUE</formula>
    </cfRule>
  </conditionalFormatting>
  <conditionalFormatting sqref="N88:Q88">
    <cfRule type="expression" dxfId="750" priority="574">
      <formula>N89=TRUE</formula>
    </cfRule>
  </conditionalFormatting>
  <conditionalFormatting sqref="N90:Q90">
    <cfRule type="expression" dxfId="749" priority="564">
      <formula>N91=TRUE</formula>
    </cfRule>
  </conditionalFormatting>
  <conditionalFormatting sqref="N92:Q92">
    <cfRule type="expression" dxfId="748" priority="554">
      <formula>N93=TRUE</formula>
    </cfRule>
  </conditionalFormatting>
  <conditionalFormatting sqref="N94:Q94">
    <cfRule type="expression" dxfId="747" priority="544">
      <formula>N95=TRUE</formula>
    </cfRule>
  </conditionalFormatting>
  <conditionalFormatting sqref="N96:Q96">
    <cfRule type="expression" dxfId="746" priority="534">
      <formula>N97=TRUE</formula>
    </cfRule>
  </conditionalFormatting>
  <conditionalFormatting sqref="N98:Q98">
    <cfRule type="expression" dxfId="745" priority="524">
      <formula>N99=TRUE</formula>
    </cfRule>
  </conditionalFormatting>
  <conditionalFormatting sqref="N100:Q100">
    <cfRule type="expression" dxfId="744" priority="514">
      <formula>N101=TRUE</formula>
    </cfRule>
  </conditionalFormatting>
  <conditionalFormatting sqref="N102:Q102">
    <cfRule type="expression" dxfId="743" priority="504">
      <formula>N103=TRUE</formula>
    </cfRule>
  </conditionalFormatting>
  <conditionalFormatting sqref="N104:Q104">
    <cfRule type="expression" dxfId="742" priority="494">
      <formula>N105=TRUE</formula>
    </cfRule>
  </conditionalFormatting>
  <conditionalFormatting sqref="N106:Q106">
    <cfRule type="expression" dxfId="741" priority="484">
      <formula>N107=TRUE</formula>
    </cfRule>
  </conditionalFormatting>
  <conditionalFormatting sqref="N108:Q108">
    <cfRule type="expression" dxfId="740" priority="474">
      <formula>N109=TRUE</formula>
    </cfRule>
  </conditionalFormatting>
  <conditionalFormatting sqref="N110:Q110">
    <cfRule type="expression" dxfId="739" priority="464">
      <formula>N111=TRUE</formula>
    </cfRule>
  </conditionalFormatting>
  <conditionalFormatting sqref="N112:Q112">
    <cfRule type="expression" dxfId="738" priority="454">
      <formula>N113=TRUE</formula>
    </cfRule>
  </conditionalFormatting>
  <conditionalFormatting sqref="N114:Q114">
    <cfRule type="expression" dxfId="737" priority="444">
      <formula>N115=TRUE</formula>
    </cfRule>
  </conditionalFormatting>
  <conditionalFormatting sqref="N116:Q116">
    <cfRule type="expression" dxfId="736" priority="434">
      <formula>N117=TRUE</formula>
    </cfRule>
  </conditionalFormatting>
  <conditionalFormatting sqref="N118:Q118">
    <cfRule type="expression" dxfId="735" priority="424">
      <formula>N119=TRUE</formula>
    </cfRule>
  </conditionalFormatting>
  <conditionalFormatting sqref="N120:Q120">
    <cfRule type="expression" dxfId="734" priority="414">
      <formula>N121=TRUE</formula>
    </cfRule>
  </conditionalFormatting>
  <conditionalFormatting sqref="N122:Q122">
    <cfRule type="expression" dxfId="733" priority="404">
      <formula>N123=TRUE</formula>
    </cfRule>
  </conditionalFormatting>
  <conditionalFormatting sqref="N124:Q124">
    <cfRule type="expression" dxfId="732" priority="394">
      <formula>N125=TRUE</formula>
    </cfRule>
  </conditionalFormatting>
  <conditionalFormatting sqref="N126:Q126">
    <cfRule type="expression" dxfId="731" priority="384">
      <formula>N127=TRUE</formula>
    </cfRule>
  </conditionalFormatting>
  <conditionalFormatting sqref="N128:Q128">
    <cfRule type="expression" dxfId="730" priority="374">
      <formula>N129=TRUE</formula>
    </cfRule>
  </conditionalFormatting>
  <conditionalFormatting sqref="N130:Q130">
    <cfRule type="expression" dxfId="729" priority="364">
      <formula>N131=TRUE</formula>
    </cfRule>
  </conditionalFormatting>
  <conditionalFormatting sqref="N132:Q132">
    <cfRule type="expression" dxfId="728" priority="354">
      <formula>N133=TRUE</formula>
    </cfRule>
  </conditionalFormatting>
  <conditionalFormatting sqref="N134:Q134">
    <cfRule type="expression" dxfId="727" priority="344">
      <formula>N135=TRUE</formula>
    </cfRule>
  </conditionalFormatting>
  <conditionalFormatting sqref="N136:Q136">
    <cfRule type="expression" dxfId="726" priority="334">
      <formula>N137=TRUE</formula>
    </cfRule>
  </conditionalFormatting>
  <conditionalFormatting sqref="N138:Q138">
    <cfRule type="expression" dxfId="725" priority="324">
      <formula>N139=TRUE</formula>
    </cfRule>
  </conditionalFormatting>
  <conditionalFormatting sqref="N140:Q140">
    <cfRule type="expression" dxfId="724" priority="314">
      <formula>N141=TRUE</formula>
    </cfRule>
  </conditionalFormatting>
  <conditionalFormatting sqref="N142:Q142">
    <cfRule type="expression" dxfId="723" priority="304">
      <formula>N143=TRUE</formula>
    </cfRule>
  </conditionalFormatting>
  <conditionalFormatting sqref="N144:Q144">
    <cfRule type="expression" dxfId="722" priority="294">
      <formula>N145=TRUE</formula>
    </cfRule>
  </conditionalFormatting>
  <conditionalFormatting sqref="N146:Q146">
    <cfRule type="expression" dxfId="721" priority="284">
      <formula>N147=TRUE</formula>
    </cfRule>
  </conditionalFormatting>
  <conditionalFormatting sqref="N148:Q148">
    <cfRule type="expression" dxfId="720" priority="274">
      <formula>N149=TRUE</formula>
    </cfRule>
  </conditionalFormatting>
  <conditionalFormatting sqref="N150:Q150">
    <cfRule type="expression" dxfId="719" priority="264">
      <formula>N151=TRUE</formula>
    </cfRule>
  </conditionalFormatting>
  <conditionalFormatting sqref="N152:Q152">
    <cfRule type="expression" dxfId="718" priority="254">
      <formula>N153=TRUE</formula>
    </cfRule>
  </conditionalFormatting>
  <conditionalFormatting sqref="N154:Q154">
    <cfRule type="expression" dxfId="717" priority="244">
      <formula>N155=TRUE</formula>
    </cfRule>
  </conditionalFormatting>
  <conditionalFormatting sqref="N156:Q156">
    <cfRule type="expression" dxfId="716" priority="234">
      <formula>N157=TRUE</formula>
    </cfRule>
  </conditionalFormatting>
  <conditionalFormatting sqref="N158:Q158">
    <cfRule type="expression" dxfId="715" priority="224">
      <formula>N159=TRUE</formula>
    </cfRule>
  </conditionalFormatting>
  <conditionalFormatting sqref="N160:Q160">
    <cfRule type="expression" dxfId="714" priority="214">
      <formula>N161=TRUE</formula>
    </cfRule>
  </conditionalFormatting>
  <conditionalFormatting sqref="N162:Q162">
    <cfRule type="expression" dxfId="713" priority="204">
      <formula>N163=TRUE</formula>
    </cfRule>
  </conditionalFormatting>
  <conditionalFormatting sqref="N164:Q164">
    <cfRule type="expression" dxfId="712" priority="194">
      <formula>N165=TRUE</formula>
    </cfRule>
  </conditionalFormatting>
  <conditionalFormatting sqref="N166:Q166">
    <cfRule type="expression" dxfId="711" priority="184">
      <formula>N167=TRUE</formula>
    </cfRule>
  </conditionalFormatting>
  <conditionalFormatting sqref="N168:Q168">
    <cfRule type="expression" dxfId="710" priority="174">
      <formula>N169=TRUE</formula>
    </cfRule>
  </conditionalFormatting>
  <conditionalFormatting sqref="N170:Q170">
    <cfRule type="expression" dxfId="709" priority="164">
      <formula>N171=TRUE</formula>
    </cfRule>
  </conditionalFormatting>
  <conditionalFormatting sqref="N172:Q172">
    <cfRule type="expression" dxfId="708" priority="154">
      <formula>N173=TRUE</formula>
    </cfRule>
  </conditionalFormatting>
  <conditionalFormatting sqref="N174:Q174">
    <cfRule type="expression" dxfId="707" priority="144">
      <formula>N175=TRUE</formula>
    </cfRule>
  </conditionalFormatting>
  <conditionalFormatting sqref="N176:Q176">
    <cfRule type="expression" dxfId="706" priority="134">
      <formula>N177=TRUE</formula>
    </cfRule>
  </conditionalFormatting>
  <conditionalFormatting sqref="N178:Q178">
    <cfRule type="expression" dxfId="705" priority="124">
      <formula>N179=TRUE</formula>
    </cfRule>
  </conditionalFormatting>
  <conditionalFormatting sqref="N180:Q180">
    <cfRule type="expression" dxfId="704" priority="114">
      <formula>N181=TRUE</formula>
    </cfRule>
  </conditionalFormatting>
  <conditionalFormatting sqref="N182:Q182">
    <cfRule type="expression" dxfId="703" priority="104">
      <formula>N183=TRUE</formula>
    </cfRule>
  </conditionalFormatting>
  <conditionalFormatting sqref="N184:Q184">
    <cfRule type="expression" dxfId="702" priority="94">
      <formula>N185=TRUE</formula>
    </cfRule>
  </conditionalFormatting>
  <conditionalFormatting sqref="N186:Q186">
    <cfRule type="expression" dxfId="701" priority="84">
      <formula>N187=TRUE</formula>
    </cfRule>
  </conditionalFormatting>
  <conditionalFormatting sqref="N188:Q188">
    <cfRule type="expression" dxfId="700" priority="74">
      <formula>N189=TRUE</formula>
    </cfRule>
  </conditionalFormatting>
  <conditionalFormatting sqref="N190:Q190">
    <cfRule type="expression" dxfId="699" priority="64">
      <formula>N191=TRUE</formula>
    </cfRule>
  </conditionalFormatting>
  <conditionalFormatting sqref="N192:Q192">
    <cfRule type="expression" dxfId="698" priority="54">
      <formula>N193=TRUE</formula>
    </cfRule>
  </conditionalFormatting>
  <conditionalFormatting sqref="N194:Q194">
    <cfRule type="expression" dxfId="697" priority="44">
      <formula>N195=TRUE</formula>
    </cfRule>
  </conditionalFormatting>
  <conditionalFormatting sqref="N196:Q196">
    <cfRule type="expression" dxfId="696" priority="34">
      <formula>N197=TRUE</formula>
    </cfRule>
  </conditionalFormatting>
  <conditionalFormatting sqref="N198:Q198">
    <cfRule type="expression" dxfId="695" priority="24">
      <formula>N199=TRUE</formula>
    </cfRule>
  </conditionalFormatting>
  <conditionalFormatting sqref="N200:Q200">
    <cfRule type="expression" dxfId="694" priority="14">
      <formula>N201=TRUE</formula>
    </cfRule>
  </conditionalFormatting>
  <conditionalFormatting sqref="S12:V12">
    <cfRule type="expression" dxfId="693" priority="1904">
      <formula>S13=TRUE</formula>
    </cfRule>
  </conditionalFormatting>
  <conditionalFormatting sqref="S14:V14">
    <cfRule type="expression" dxfId="692" priority="953">
      <formula>S15=TRUE</formula>
    </cfRule>
  </conditionalFormatting>
  <conditionalFormatting sqref="S16:V16">
    <cfRule type="expression" dxfId="691" priority="943">
      <formula>S17=TRUE</formula>
    </cfRule>
  </conditionalFormatting>
  <conditionalFormatting sqref="S18:V18">
    <cfRule type="expression" dxfId="690" priority="933">
      <formula>S19=TRUE</formula>
    </cfRule>
  </conditionalFormatting>
  <conditionalFormatting sqref="S20:V20">
    <cfRule type="expression" dxfId="689" priority="913">
      <formula>S21=TRUE</formula>
    </cfRule>
  </conditionalFormatting>
  <conditionalFormatting sqref="S22:V22">
    <cfRule type="expression" dxfId="688" priority="903">
      <formula>S23=TRUE</formula>
    </cfRule>
  </conditionalFormatting>
  <conditionalFormatting sqref="S24:V24">
    <cfRule type="expression" dxfId="687" priority="893">
      <formula>S25=TRUE</formula>
    </cfRule>
  </conditionalFormatting>
  <conditionalFormatting sqref="S26:V26">
    <cfRule type="expression" dxfId="686" priority="883">
      <formula>S27=TRUE</formula>
    </cfRule>
  </conditionalFormatting>
  <conditionalFormatting sqref="S28:V28">
    <cfRule type="expression" dxfId="685" priority="873">
      <formula>S29=TRUE</formula>
    </cfRule>
  </conditionalFormatting>
  <conditionalFormatting sqref="S30:V30">
    <cfRule type="expression" dxfId="684" priority="863">
      <formula>S31=TRUE</formula>
    </cfRule>
  </conditionalFormatting>
  <conditionalFormatting sqref="S32:V32">
    <cfRule type="expression" dxfId="683" priority="853">
      <formula>S33=TRUE</formula>
    </cfRule>
  </conditionalFormatting>
  <conditionalFormatting sqref="S34:V34">
    <cfRule type="expression" dxfId="682" priority="843">
      <formula>S35=TRUE</formula>
    </cfRule>
  </conditionalFormatting>
  <conditionalFormatting sqref="S36:V36">
    <cfRule type="expression" dxfId="681" priority="833">
      <formula>S37=TRUE</formula>
    </cfRule>
  </conditionalFormatting>
  <conditionalFormatting sqref="S38:V38">
    <cfRule type="expression" dxfId="680" priority="823">
      <formula>S39=TRUE</formula>
    </cfRule>
  </conditionalFormatting>
  <conditionalFormatting sqref="S40:V40">
    <cfRule type="expression" dxfId="679" priority="813">
      <formula>S41=TRUE</formula>
    </cfRule>
  </conditionalFormatting>
  <conditionalFormatting sqref="S42:V42">
    <cfRule type="expression" dxfId="678" priority="803">
      <formula>S43=TRUE</formula>
    </cfRule>
  </conditionalFormatting>
  <conditionalFormatting sqref="S44:V44">
    <cfRule type="expression" dxfId="677" priority="793">
      <formula>S45=TRUE</formula>
    </cfRule>
  </conditionalFormatting>
  <conditionalFormatting sqref="S46:V46">
    <cfRule type="expression" dxfId="676" priority="783">
      <formula>S47=TRUE</formula>
    </cfRule>
  </conditionalFormatting>
  <conditionalFormatting sqref="S48:V48">
    <cfRule type="expression" dxfId="675" priority="773">
      <formula>S49=TRUE</formula>
    </cfRule>
  </conditionalFormatting>
  <conditionalFormatting sqref="S50:V50">
    <cfRule type="expression" dxfId="674" priority="763">
      <formula>S51=TRUE</formula>
    </cfRule>
  </conditionalFormatting>
  <conditionalFormatting sqref="S52:V52">
    <cfRule type="expression" dxfId="673" priority="753">
      <formula>S53=TRUE</formula>
    </cfRule>
  </conditionalFormatting>
  <conditionalFormatting sqref="S54:V54">
    <cfRule type="expression" dxfId="672" priority="743">
      <formula>S55=TRUE</formula>
    </cfRule>
  </conditionalFormatting>
  <conditionalFormatting sqref="S56:V56">
    <cfRule type="expression" dxfId="671" priority="733">
      <formula>S57=TRUE</formula>
    </cfRule>
  </conditionalFormatting>
  <conditionalFormatting sqref="S58:V58">
    <cfRule type="expression" dxfId="670" priority="723">
      <formula>S59=TRUE</formula>
    </cfRule>
  </conditionalFormatting>
  <conditionalFormatting sqref="S60:V60">
    <cfRule type="expression" dxfId="669" priority="713">
      <formula>S61=TRUE</formula>
    </cfRule>
  </conditionalFormatting>
  <conditionalFormatting sqref="S62:V62">
    <cfRule type="expression" dxfId="668" priority="703">
      <formula>S63=TRUE</formula>
    </cfRule>
  </conditionalFormatting>
  <conditionalFormatting sqref="S64:V64">
    <cfRule type="expression" dxfId="667" priority="693">
      <formula>S65=TRUE</formula>
    </cfRule>
  </conditionalFormatting>
  <conditionalFormatting sqref="S66:V66">
    <cfRule type="expression" dxfId="666" priority="683">
      <formula>S67=TRUE</formula>
    </cfRule>
  </conditionalFormatting>
  <conditionalFormatting sqref="S68:V68">
    <cfRule type="expression" dxfId="665" priority="673">
      <formula>S69=TRUE</formula>
    </cfRule>
  </conditionalFormatting>
  <conditionalFormatting sqref="S70:V70">
    <cfRule type="expression" dxfId="664" priority="663">
      <formula>S71=TRUE</formula>
    </cfRule>
  </conditionalFormatting>
  <conditionalFormatting sqref="S72:V72">
    <cfRule type="expression" dxfId="663" priority="653">
      <formula>S73=TRUE</formula>
    </cfRule>
  </conditionalFormatting>
  <conditionalFormatting sqref="S74:V74">
    <cfRule type="expression" dxfId="662" priority="643">
      <formula>S75=TRUE</formula>
    </cfRule>
  </conditionalFormatting>
  <conditionalFormatting sqref="S76:V76">
    <cfRule type="expression" dxfId="661" priority="633">
      <formula>S77=TRUE</formula>
    </cfRule>
  </conditionalFormatting>
  <conditionalFormatting sqref="S78:V78">
    <cfRule type="expression" dxfId="660" priority="623">
      <formula>S79=TRUE</formula>
    </cfRule>
  </conditionalFormatting>
  <conditionalFormatting sqref="S80:V80">
    <cfRule type="expression" dxfId="659" priority="613">
      <formula>S81=TRUE</formula>
    </cfRule>
  </conditionalFormatting>
  <conditionalFormatting sqref="S82:V82">
    <cfRule type="expression" dxfId="658" priority="603">
      <formula>S83=TRUE</formula>
    </cfRule>
  </conditionalFormatting>
  <conditionalFormatting sqref="S84:V84">
    <cfRule type="expression" dxfId="657" priority="593">
      <formula>S85=TRUE</formula>
    </cfRule>
  </conditionalFormatting>
  <conditionalFormatting sqref="S86:V86">
    <cfRule type="expression" dxfId="656" priority="583">
      <formula>S87=TRUE</formula>
    </cfRule>
  </conditionalFormatting>
  <conditionalFormatting sqref="S88:V88">
    <cfRule type="expression" dxfId="655" priority="573">
      <formula>S89=TRUE</formula>
    </cfRule>
  </conditionalFormatting>
  <conditionalFormatting sqref="S90:V90">
    <cfRule type="expression" dxfId="654" priority="563">
      <formula>S91=TRUE</formula>
    </cfRule>
  </conditionalFormatting>
  <conditionalFormatting sqref="S92:V92">
    <cfRule type="expression" dxfId="653" priority="553">
      <formula>S93=TRUE</formula>
    </cfRule>
  </conditionalFormatting>
  <conditionalFormatting sqref="S94:V94">
    <cfRule type="expression" dxfId="652" priority="543">
      <formula>S95=TRUE</formula>
    </cfRule>
  </conditionalFormatting>
  <conditionalFormatting sqref="S96:V96">
    <cfRule type="expression" dxfId="651" priority="533">
      <formula>S97=TRUE</formula>
    </cfRule>
  </conditionalFormatting>
  <conditionalFormatting sqref="S98:V98">
    <cfRule type="expression" dxfId="650" priority="523">
      <formula>S99=TRUE</formula>
    </cfRule>
  </conditionalFormatting>
  <conditionalFormatting sqref="S100:V100">
    <cfRule type="expression" dxfId="649" priority="513">
      <formula>S101=TRUE</formula>
    </cfRule>
  </conditionalFormatting>
  <conditionalFormatting sqref="S102:V102">
    <cfRule type="expression" dxfId="648" priority="503">
      <formula>S103=TRUE</formula>
    </cfRule>
  </conditionalFormatting>
  <conditionalFormatting sqref="S104:V104">
    <cfRule type="expression" dxfId="647" priority="493">
      <formula>S105=TRUE</formula>
    </cfRule>
  </conditionalFormatting>
  <conditionalFormatting sqref="S106:V106">
    <cfRule type="expression" dxfId="646" priority="483">
      <formula>S107=TRUE</formula>
    </cfRule>
  </conditionalFormatting>
  <conditionalFormatting sqref="S108:V108">
    <cfRule type="expression" dxfId="645" priority="473">
      <formula>S109=TRUE</formula>
    </cfRule>
  </conditionalFormatting>
  <conditionalFormatting sqref="S110:V110">
    <cfRule type="expression" dxfId="644" priority="463">
      <formula>S111=TRUE</formula>
    </cfRule>
  </conditionalFormatting>
  <conditionalFormatting sqref="S112:V112">
    <cfRule type="expression" dxfId="643" priority="453">
      <formula>S113=TRUE</formula>
    </cfRule>
  </conditionalFormatting>
  <conditionalFormatting sqref="S114:V114">
    <cfRule type="expression" dxfId="642" priority="443">
      <formula>S115=TRUE</formula>
    </cfRule>
  </conditionalFormatting>
  <conditionalFormatting sqref="S116:V116">
    <cfRule type="expression" dxfId="641" priority="433">
      <formula>S117=TRUE</formula>
    </cfRule>
  </conditionalFormatting>
  <conditionalFormatting sqref="S118:V118">
    <cfRule type="expression" dxfId="640" priority="423">
      <formula>S119=TRUE</formula>
    </cfRule>
  </conditionalFormatting>
  <conditionalFormatting sqref="S120:V120">
    <cfRule type="expression" dxfId="639" priority="413">
      <formula>S121=TRUE</formula>
    </cfRule>
  </conditionalFormatting>
  <conditionalFormatting sqref="S122:V122">
    <cfRule type="expression" dxfId="638" priority="403">
      <formula>S123=TRUE</formula>
    </cfRule>
  </conditionalFormatting>
  <conditionalFormatting sqref="S124:V124">
    <cfRule type="expression" dxfId="637" priority="393">
      <formula>S125=TRUE</formula>
    </cfRule>
  </conditionalFormatting>
  <conditionalFormatting sqref="S126:V126">
    <cfRule type="expression" dxfId="636" priority="383">
      <formula>S127=TRUE</formula>
    </cfRule>
  </conditionalFormatting>
  <conditionalFormatting sqref="S128:V128">
    <cfRule type="expression" dxfId="635" priority="373">
      <formula>S129=TRUE</formula>
    </cfRule>
  </conditionalFormatting>
  <conditionalFormatting sqref="S130:V130">
    <cfRule type="expression" dxfId="634" priority="363">
      <formula>S131=TRUE</formula>
    </cfRule>
  </conditionalFormatting>
  <conditionalFormatting sqref="S132:V132">
    <cfRule type="expression" dxfId="633" priority="353">
      <formula>S133=TRUE</formula>
    </cfRule>
  </conditionalFormatting>
  <conditionalFormatting sqref="S134:V134">
    <cfRule type="expression" dxfId="632" priority="343">
      <formula>S135=TRUE</formula>
    </cfRule>
  </conditionalFormatting>
  <conditionalFormatting sqref="S136:V136">
    <cfRule type="expression" dxfId="631" priority="333">
      <formula>S137=TRUE</formula>
    </cfRule>
  </conditionalFormatting>
  <conditionalFormatting sqref="S138:V138">
    <cfRule type="expression" dxfId="630" priority="323">
      <formula>S139=TRUE</formula>
    </cfRule>
  </conditionalFormatting>
  <conditionalFormatting sqref="S140:V140">
    <cfRule type="expression" dxfId="629" priority="313">
      <formula>S141=TRUE</formula>
    </cfRule>
  </conditionalFormatting>
  <conditionalFormatting sqref="S142:V142">
    <cfRule type="expression" dxfId="628" priority="303">
      <formula>S143=TRUE</formula>
    </cfRule>
  </conditionalFormatting>
  <conditionalFormatting sqref="S144:V144">
    <cfRule type="expression" dxfId="627" priority="293">
      <formula>S145=TRUE</formula>
    </cfRule>
  </conditionalFormatting>
  <conditionalFormatting sqref="S146:V146">
    <cfRule type="expression" dxfId="626" priority="283">
      <formula>S147=TRUE</formula>
    </cfRule>
  </conditionalFormatting>
  <conditionalFormatting sqref="S148:V148">
    <cfRule type="expression" dxfId="625" priority="273">
      <formula>S149=TRUE</formula>
    </cfRule>
  </conditionalFormatting>
  <conditionalFormatting sqref="S150:V150">
    <cfRule type="expression" dxfId="624" priority="263">
      <formula>S151=TRUE</formula>
    </cfRule>
  </conditionalFormatting>
  <conditionalFormatting sqref="S152:V152">
    <cfRule type="expression" dxfId="623" priority="253">
      <formula>S153=TRUE</formula>
    </cfRule>
  </conditionalFormatting>
  <conditionalFormatting sqref="S154:V154">
    <cfRule type="expression" dxfId="622" priority="243">
      <formula>S155=TRUE</formula>
    </cfRule>
  </conditionalFormatting>
  <conditionalFormatting sqref="S156:V156">
    <cfRule type="expression" dxfId="621" priority="233">
      <formula>S157=TRUE</formula>
    </cfRule>
  </conditionalFormatting>
  <conditionalFormatting sqref="S158:V158">
    <cfRule type="expression" dxfId="620" priority="223">
      <formula>S159=TRUE</formula>
    </cfRule>
  </conditionalFormatting>
  <conditionalFormatting sqref="S160:V160">
    <cfRule type="expression" dxfId="619" priority="213">
      <formula>S161=TRUE</formula>
    </cfRule>
  </conditionalFormatting>
  <conditionalFormatting sqref="S162:V162">
    <cfRule type="expression" dxfId="618" priority="203">
      <formula>S163=TRUE</formula>
    </cfRule>
  </conditionalFormatting>
  <conditionalFormatting sqref="S164:V164">
    <cfRule type="expression" dxfId="617" priority="193">
      <formula>S165=TRUE</formula>
    </cfRule>
  </conditionalFormatting>
  <conditionalFormatting sqref="S166:V166">
    <cfRule type="expression" dxfId="616" priority="183">
      <formula>S167=TRUE</formula>
    </cfRule>
  </conditionalFormatting>
  <conditionalFormatting sqref="S168:V168">
    <cfRule type="expression" dxfId="615" priority="173">
      <formula>S169=TRUE</formula>
    </cfRule>
  </conditionalFormatting>
  <conditionalFormatting sqref="S170:V170">
    <cfRule type="expression" dxfId="614" priority="163">
      <formula>S171=TRUE</formula>
    </cfRule>
  </conditionalFormatting>
  <conditionalFormatting sqref="S172:V172">
    <cfRule type="expression" dxfId="613" priority="153">
      <formula>S173=TRUE</formula>
    </cfRule>
  </conditionalFormatting>
  <conditionalFormatting sqref="S174:V174">
    <cfRule type="expression" dxfId="612" priority="143">
      <formula>S175=TRUE</formula>
    </cfRule>
  </conditionalFormatting>
  <conditionalFormatting sqref="S176:V176">
    <cfRule type="expression" dxfId="611" priority="133">
      <formula>S177=TRUE</formula>
    </cfRule>
  </conditionalFormatting>
  <conditionalFormatting sqref="S178:V178">
    <cfRule type="expression" dxfId="610" priority="123">
      <formula>S179=TRUE</formula>
    </cfRule>
  </conditionalFormatting>
  <conditionalFormatting sqref="S180:V180">
    <cfRule type="expression" dxfId="609" priority="113">
      <formula>S181=TRUE</formula>
    </cfRule>
  </conditionalFormatting>
  <conditionalFormatting sqref="S182:V182">
    <cfRule type="expression" dxfId="608" priority="103">
      <formula>S183=TRUE</formula>
    </cfRule>
  </conditionalFormatting>
  <conditionalFormatting sqref="S184:V184">
    <cfRule type="expression" dxfId="607" priority="93">
      <formula>S185=TRUE</formula>
    </cfRule>
  </conditionalFormatting>
  <conditionalFormatting sqref="S186:V186">
    <cfRule type="expression" dxfId="606" priority="83">
      <formula>S187=TRUE</formula>
    </cfRule>
  </conditionalFormatting>
  <conditionalFormatting sqref="S188:V188">
    <cfRule type="expression" dxfId="605" priority="73">
      <formula>S189=TRUE</formula>
    </cfRule>
  </conditionalFormatting>
  <conditionalFormatting sqref="S190:V190">
    <cfRule type="expression" dxfId="604" priority="63">
      <formula>S191=TRUE</formula>
    </cfRule>
  </conditionalFormatting>
  <conditionalFormatting sqref="S192:V192">
    <cfRule type="expression" dxfId="603" priority="53">
      <formula>S193=TRUE</formula>
    </cfRule>
  </conditionalFormatting>
  <conditionalFormatting sqref="S194:V194">
    <cfRule type="expression" dxfId="602" priority="43">
      <formula>S195=TRUE</formula>
    </cfRule>
  </conditionalFormatting>
  <conditionalFormatting sqref="S196:V196">
    <cfRule type="expression" dxfId="601" priority="33">
      <formula>S197=TRUE</formula>
    </cfRule>
  </conditionalFormatting>
  <conditionalFormatting sqref="S198:V198">
    <cfRule type="expression" dxfId="600" priority="23">
      <formula>S199=TRUE</formula>
    </cfRule>
  </conditionalFormatting>
  <conditionalFormatting sqref="S200:V200">
    <cfRule type="expression" dxfId="599" priority="13">
      <formula>S201=TRUE</formula>
    </cfRule>
  </conditionalFormatting>
  <conditionalFormatting sqref="V4:Y6">
    <cfRule type="cellIs" dxfId="598" priority="5" stopIfTrue="1" operator="greaterThanOrEqual">
      <formula>3</formula>
    </cfRule>
    <cfRule type="cellIs" dxfId="597" priority="6" stopIfTrue="1" operator="lessThanOrEqual">
      <formula>2</formula>
    </cfRule>
    <cfRule type="cellIs" dxfId="596" priority="4" stopIfTrue="1" operator="greaterThanOrEqual">
      <formula>5</formula>
    </cfRule>
  </conditionalFormatting>
  <conditionalFormatting sqref="X12:AA12">
    <cfRule type="expression" dxfId="595" priority="1903">
      <formula>X13=TRUE</formula>
    </cfRule>
  </conditionalFormatting>
  <conditionalFormatting sqref="X14:AA14">
    <cfRule type="expression" dxfId="594" priority="952">
      <formula>X15=TRUE</formula>
    </cfRule>
  </conditionalFormatting>
  <conditionalFormatting sqref="X16:AA16">
    <cfRule type="expression" dxfId="593" priority="942">
      <formula>X17=TRUE</formula>
    </cfRule>
  </conditionalFormatting>
  <conditionalFormatting sqref="X18:AA18">
    <cfRule type="expression" dxfId="592" priority="932">
      <formula>X19=TRUE</formula>
    </cfRule>
  </conditionalFormatting>
  <conditionalFormatting sqref="X20:AA20">
    <cfRule type="expression" dxfId="591" priority="912">
      <formula>X21=TRUE</formula>
    </cfRule>
  </conditionalFormatting>
  <conditionalFormatting sqref="X22:AA22">
    <cfRule type="expression" dxfId="590" priority="902">
      <formula>X23=TRUE</formula>
    </cfRule>
  </conditionalFormatting>
  <conditionalFormatting sqref="X24:AA24">
    <cfRule type="expression" dxfId="589" priority="892">
      <formula>X25=TRUE</formula>
    </cfRule>
  </conditionalFormatting>
  <conditionalFormatting sqref="X26:AA26">
    <cfRule type="expression" dxfId="588" priority="882">
      <formula>X27=TRUE</formula>
    </cfRule>
  </conditionalFormatting>
  <conditionalFormatting sqref="X28:AA28">
    <cfRule type="expression" dxfId="587" priority="872">
      <formula>X29=TRUE</formula>
    </cfRule>
  </conditionalFormatting>
  <conditionalFormatting sqref="X30:AA30">
    <cfRule type="expression" dxfId="586" priority="862">
      <formula>X31=TRUE</formula>
    </cfRule>
  </conditionalFormatting>
  <conditionalFormatting sqref="X32:AA32">
    <cfRule type="expression" dxfId="585" priority="852">
      <formula>X33=TRUE</formula>
    </cfRule>
  </conditionalFormatting>
  <conditionalFormatting sqref="X34:AA34">
    <cfRule type="expression" dxfId="584" priority="842">
      <formula>X35=TRUE</formula>
    </cfRule>
  </conditionalFormatting>
  <conditionalFormatting sqref="X36:AA36">
    <cfRule type="expression" dxfId="583" priority="832">
      <formula>X37=TRUE</formula>
    </cfRule>
  </conditionalFormatting>
  <conditionalFormatting sqref="X38:AA38">
    <cfRule type="expression" dxfId="582" priority="822">
      <formula>X39=TRUE</formula>
    </cfRule>
  </conditionalFormatting>
  <conditionalFormatting sqref="X40:AA40">
    <cfRule type="expression" dxfId="581" priority="812">
      <formula>X41=TRUE</formula>
    </cfRule>
  </conditionalFormatting>
  <conditionalFormatting sqref="X42:AA42">
    <cfRule type="expression" dxfId="580" priority="802">
      <formula>X43=TRUE</formula>
    </cfRule>
  </conditionalFormatting>
  <conditionalFormatting sqref="X44:AA44">
    <cfRule type="expression" dxfId="579" priority="792">
      <formula>X45=TRUE</formula>
    </cfRule>
  </conditionalFormatting>
  <conditionalFormatting sqref="X46:AA46">
    <cfRule type="expression" dxfId="578" priority="782">
      <formula>X47=TRUE</formula>
    </cfRule>
  </conditionalFormatting>
  <conditionalFormatting sqref="X48:AA48">
    <cfRule type="expression" dxfId="577" priority="772">
      <formula>X49=TRUE</formula>
    </cfRule>
  </conditionalFormatting>
  <conditionalFormatting sqref="X50:AA50">
    <cfRule type="expression" dxfId="576" priority="762">
      <formula>X51=TRUE</formula>
    </cfRule>
  </conditionalFormatting>
  <conditionalFormatting sqref="X52:AA52">
    <cfRule type="expression" dxfId="575" priority="752">
      <formula>X53=TRUE</formula>
    </cfRule>
  </conditionalFormatting>
  <conditionalFormatting sqref="X54:AA54">
    <cfRule type="expression" dxfId="574" priority="742">
      <formula>X55=TRUE</formula>
    </cfRule>
  </conditionalFormatting>
  <conditionalFormatting sqref="X56:AA56">
    <cfRule type="expression" dxfId="573" priority="732">
      <formula>X57=TRUE</formula>
    </cfRule>
  </conditionalFormatting>
  <conditionalFormatting sqref="X58:AA58">
    <cfRule type="expression" dxfId="572" priority="722">
      <formula>X59=TRUE</formula>
    </cfRule>
  </conditionalFormatting>
  <conditionalFormatting sqref="X60:AA60">
    <cfRule type="expression" dxfId="571" priority="712">
      <formula>X61=TRUE</formula>
    </cfRule>
  </conditionalFormatting>
  <conditionalFormatting sqref="X62:AA62">
    <cfRule type="expression" dxfId="570" priority="702">
      <formula>X63=TRUE</formula>
    </cfRule>
  </conditionalFormatting>
  <conditionalFormatting sqref="X64:AA64">
    <cfRule type="expression" dxfId="569" priority="692">
      <formula>X65=TRUE</formula>
    </cfRule>
  </conditionalFormatting>
  <conditionalFormatting sqref="X66:AA66">
    <cfRule type="expression" dxfId="568" priority="682">
      <formula>X67=TRUE</formula>
    </cfRule>
  </conditionalFormatting>
  <conditionalFormatting sqref="X68:AA68">
    <cfRule type="expression" dxfId="567" priority="672">
      <formula>X69=TRUE</formula>
    </cfRule>
  </conditionalFormatting>
  <conditionalFormatting sqref="X70:AA70">
    <cfRule type="expression" dxfId="566" priority="662">
      <formula>X71=TRUE</formula>
    </cfRule>
  </conditionalFormatting>
  <conditionalFormatting sqref="X72:AA72">
    <cfRule type="expression" dxfId="565" priority="652">
      <formula>X73=TRUE</formula>
    </cfRule>
  </conditionalFormatting>
  <conditionalFormatting sqref="X74:AA74">
    <cfRule type="expression" dxfId="564" priority="642">
      <formula>X75=TRUE</formula>
    </cfRule>
  </conditionalFormatting>
  <conditionalFormatting sqref="X76:AA76">
    <cfRule type="expression" dxfId="563" priority="632">
      <formula>X77=TRUE</formula>
    </cfRule>
  </conditionalFormatting>
  <conditionalFormatting sqref="X78:AA78">
    <cfRule type="expression" dxfId="562" priority="622">
      <formula>X79=TRUE</formula>
    </cfRule>
  </conditionalFormatting>
  <conditionalFormatting sqref="X80:AA80">
    <cfRule type="expression" dxfId="561" priority="612">
      <formula>X81=TRUE</formula>
    </cfRule>
  </conditionalFormatting>
  <conditionalFormatting sqref="X82:AA82">
    <cfRule type="expression" dxfId="560" priority="602">
      <formula>X83=TRUE</formula>
    </cfRule>
  </conditionalFormatting>
  <conditionalFormatting sqref="X84:AA84">
    <cfRule type="expression" dxfId="559" priority="592">
      <formula>X85=TRUE</formula>
    </cfRule>
  </conditionalFormatting>
  <conditionalFormatting sqref="X86:AA86">
    <cfRule type="expression" dxfId="558" priority="582">
      <formula>X87=TRUE</formula>
    </cfRule>
  </conditionalFormatting>
  <conditionalFormatting sqref="X88:AA88">
    <cfRule type="expression" dxfId="557" priority="572">
      <formula>X89=TRUE</formula>
    </cfRule>
  </conditionalFormatting>
  <conditionalFormatting sqref="X90:AA90">
    <cfRule type="expression" dxfId="556" priority="562">
      <formula>X91=TRUE</formula>
    </cfRule>
  </conditionalFormatting>
  <conditionalFormatting sqref="X92:AA92">
    <cfRule type="expression" dxfId="555" priority="552">
      <formula>X93=TRUE</formula>
    </cfRule>
  </conditionalFormatting>
  <conditionalFormatting sqref="X94:AA94">
    <cfRule type="expression" dxfId="554" priority="542">
      <formula>X95=TRUE</formula>
    </cfRule>
  </conditionalFormatting>
  <conditionalFormatting sqref="X96:AA96">
    <cfRule type="expression" dxfId="553" priority="532">
      <formula>X97=TRUE</formula>
    </cfRule>
  </conditionalFormatting>
  <conditionalFormatting sqref="X98:AA98">
    <cfRule type="expression" dxfId="552" priority="522">
      <formula>X99=TRUE</formula>
    </cfRule>
  </conditionalFormatting>
  <conditionalFormatting sqref="X100:AA100">
    <cfRule type="expression" dxfId="551" priority="512">
      <formula>X101=TRUE</formula>
    </cfRule>
  </conditionalFormatting>
  <conditionalFormatting sqref="X102:AA102">
    <cfRule type="expression" dxfId="550" priority="502">
      <formula>X103=TRUE</formula>
    </cfRule>
  </conditionalFormatting>
  <conditionalFormatting sqref="X104:AA104">
    <cfRule type="expression" dxfId="549" priority="492">
      <formula>X105=TRUE</formula>
    </cfRule>
  </conditionalFormatting>
  <conditionalFormatting sqref="X106:AA106">
    <cfRule type="expression" dxfId="548" priority="482">
      <formula>X107=TRUE</formula>
    </cfRule>
  </conditionalFormatting>
  <conditionalFormatting sqref="X108:AA108">
    <cfRule type="expression" dxfId="547" priority="472">
      <formula>X109=TRUE</formula>
    </cfRule>
  </conditionalFormatting>
  <conditionalFormatting sqref="X110:AA110">
    <cfRule type="expression" dxfId="546" priority="462">
      <formula>X111=TRUE</formula>
    </cfRule>
  </conditionalFormatting>
  <conditionalFormatting sqref="X112:AA112">
    <cfRule type="expression" dxfId="545" priority="452">
      <formula>X113=TRUE</formula>
    </cfRule>
  </conditionalFormatting>
  <conditionalFormatting sqref="X114:AA114">
    <cfRule type="expression" dxfId="544" priority="442">
      <formula>X115=TRUE</formula>
    </cfRule>
  </conditionalFormatting>
  <conditionalFormatting sqref="X116:AA116">
    <cfRule type="expression" dxfId="543" priority="432">
      <formula>X117=TRUE</formula>
    </cfRule>
  </conditionalFormatting>
  <conditionalFormatting sqref="X118:AA118">
    <cfRule type="expression" dxfId="542" priority="422">
      <formula>X119=TRUE</formula>
    </cfRule>
  </conditionalFormatting>
  <conditionalFormatting sqref="X120:AA120">
    <cfRule type="expression" dxfId="541" priority="412">
      <formula>X121=TRUE</formula>
    </cfRule>
  </conditionalFormatting>
  <conditionalFormatting sqref="X122:AA122">
    <cfRule type="expression" dxfId="540" priority="402">
      <formula>X123=TRUE</formula>
    </cfRule>
  </conditionalFormatting>
  <conditionalFormatting sqref="X124:AA124">
    <cfRule type="expression" dxfId="539" priority="392">
      <formula>X125=TRUE</formula>
    </cfRule>
  </conditionalFormatting>
  <conditionalFormatting sqref="X126:AA126">
    <cfRule type="expression" dxfId="538" priority="382">
      <formula>X127=TRUE</formula>
    </cfRule>
  </conditionalFormatting>
  <conditionalFormatting sqref="X128:AA128">
    <cfRule type="expression" dxfId="537" priority="372">
      <formula>X129=TRUE</formula>
    </cfRule>
  </conditionalFormatting>
  <conditionalFormatting sqref="X130:AA130">
    <cfRule type="expression" dxfId="536" priority="362">
      <formula>X131=TRUE</formula>
    </cfRule>
  </conditionalFormatting>
  <conditionalFormatting sqref="X132:AA132">
    <cfRule type="expression" dxfId="535" priority="352">
      <formula>X133=TRUE</formula>
    </cfRule>
  </conditionalFormatting>
  <conditionalFormatting sqref="X134:AA134">
    <cfRule type="expression" dxfId="534" priority="342">
      <formula>X135=TRUE</formula>
    </cfRule>
  </conditionalFormatting>
  <conditionalFormatting sqref="X136:AA136">
    <cfRule type="expression" dxfId="533" priority="332">
      <formula>X137=TRUE</formula>
    </cfRule>
  </conditionalFormatting>
  <conditionalFormatting sqref="X138:AA138">
    <cfRule type="expression" dxfId="532" priority="322">
      <formula>X139=TRUE</formula>
    </cfRule>
  </conditionalFormatting>
  <conditionalFormatting sqref="X140:AA140">
    <cfRule type="expression" dxfId="531" priority="312">
      <formula>X141=TRUE</formula>
    </cfRule>
  </conditionalFormatting>
  <conditionalFormatting sqref="X142:AA142">
    <cfRule type="expression" dxfId="530" priority="302">
      <formula>X143=TRUE</formula>
    </cfRule>
  </conditionalFormatting>
  <conditionalFormatting sqref="X144:AA144">
    <cfRule type="expression" dxfId="529" priority="292">
      <formula>X145=TRUE</formula>
    </cfRule>
  </conditionalFormatting>
  <conditionalFormatting sqref="X146:AA146">
    <cfRule type="expression" dxfId="528" priority="282">
      <formula>X147=TRUE</formula>
    </cfRule>
  </conditionalFormatting>
  <conditionalFormatting sqref="X148:AA148">
    <cfRule type="expression" dxfId="527" priority="272">
      <formula>X149=TRUE</formula>
    </cfRule>
  </conditionalFormatting>
  <conditionalFormatting sqref="X150:AA150">
    <cfRule type="expression" dxfId="526" priority="262">
      <formula>X151=TRUE</formula>
    </cfRule>
  </conditionalFormatting>
  <conditionalFormatting sqref="X152:AA152">
    <cfRule type="expression" dxfId="525" priority="252">
      <formula>X153=TRUE</formula>
    </cfRule>
  </conditionalFormatting>
  <conditionalFormatting sqref="X154:AA154">
    <cfRule type="expression" dxfId="524" priority="242">
      <formula>X155=TRUE</formula>
    </cfRule>
  </conditionalFormatting>
  <conditionalFormatting sqref="X156:AA156">
    <cfRule type="expression" dxfId="523" priority="232">
      <formula>X157=TRUE</formula>
    </cfRule>
  </conditionalFormatting>
  <conditionalFormatting sqref="X158:AA158">
    <cfRule type="expression" dxfId="522" priority="222">
      <formula>X159=TRUE</formula>
    </cfRule>
  </conditionalFormatting>
  <conditionalFormatting sqref="X160:AA160">
    <cfRule type="expression" dxfId="521" priority="212">
      <formula>X161=TRUE</formula>
    </cfRule>
  </conditionalFormatting>
  <conditionalFormatting sqref="X162:AA162">
    <cfRule type="expression" dxfId="520" priority="202">
      <formula>X163=TRUE</formula>
    </cfRule>
  </conditionalFormatting>
  <conditionalFormatting sqref="X164:AA164">
    <cfRule type="expression" dxfId="519" priority="192">
      <formula>X165=TRUE</formula>
    </cfRule>
  </conditionalFormatting>
  <conditionalFormatting sqref="X166:AA166">
    <cfRule type="expression" dxfId="518" priority="182">
      <formula>X167=TRUE</formula>
    </cfRule>
  </conditionalFormatting>
  <conditionalFormatting sqref="X168:AA168">
    <cfRule type="expression" dxfId="517" priority="172">
      <formula>X169=TRUE</formula>
    </cfRule>
  </conditionalFormatting>
  <conditionalFormatting sqref="X170:AA170">
    <cfRule type="expression" dxfId="516" priority="162">
      <formula>X171=TRUE</formula>
    </cfRule>
  </conditionalFormatting>
  <conditionalFormatting sqref="X172:AA172">
    <cfRule type="expression" dxfId="515" priority="152">
      <formula>X173=TRUE</formula>
    </cfRule>
  </conditionalFormatting>
  <conditionalFormatting sqref="X174:AA174">
    <cfRule type="expression" dxfId="514" priority="142">
      <formula>X175=TRUE</formula>
    </cfRule>
  </conditionalFormatting>
  <conditionalFormatting sqref="X176:AA176">
    <cfRule type="expression" dxfId="513" priority="132">
      <formula>X177=TRUE</formula>
    </cfRule>
  </conditionalFormatting>
  <conditionalFormatting sqref="X178:AA178">
    <cfRule type="expression" dxfId="512" priority="122">
      <formula>X179=TRUE</formula>
    </cfRule>
  </conditionalFormatting>
  <conditionalFormatting sqref="X180:AA180">
    <cfRule type="expression" dxfId="511" priority="112">
      <formula>X181=TRUE</formula>
    </cfRule>
  </conditionalFormatting>
  <conditionalFormatting sqref="X182:AA182">
    <cfRule type="expression" dxfId="510" priority="102">
      <formula>X183=TRUE</formula>
    </cfRule>
  </conditionalFormatting>
  <conditionalFormatting sqref="X184:AA184">
    <cfRule type="expression" dxfId="509" priority="92">
      <formula>X185=TRUE</formula>
    </cfRule>
  </conditionalFormatting>
  <conditionalFormatting sqref="X186:AA186">
    <cfRule type="expression" dxfId="508" priority="82">
      <formula>X187=TRUE</formula>
    </cfRule>
  </conditionalFormatting>
  <conditionalFormatting sqref="X188:AA188">
    <cfRule type="expression" dxfId="507" priority="72">
      <formula>X189=TRUE</formula>
    </cfRule>
  </conditionalFormatting>
  <conditionalFormatting sqref="X190:AA190">
    <cfRule type="expression" dxfId="506" priority="62">
      <formula>X191=TRUE</formula>
    </cfRule>
  </conditionalFormatting>
  <conditionalFormatting sqref="X192:AA192">
    <cfRule type="expression" dxfId="505" priority="52">
      <formula>X193=TRUE</formula>
    </cfRule>
  </conditionalFormatting>
  <conditionalFormatting sqref="X194:AA194">
    <cfRule type="expression" dxfId="504" priority="42">
      <formula>X195=TRUE</formula>
    </cfRule>
  </conditionalFormatting>
  <conditionalFormatting sqref="X196:AA196">
    <cfRule type="expression" dxfId="503" priority="32">
      <formula>X197=TRUE</formula>
    </cfRule>
  </conditionalFormatting>
  <conditionalFormatting sqref="X198:AA198">
    <cfRule type="expression" dxfId="502" priority="22">
      <formula>X199=TRUE</formula>
    </cfRule>
  </conditionalFormatting>
  <conditionalFormatting sqref="X200:AA200">
    <cfRule type="expression" dxfId="501" priority="12">
      <formula>X201=TRUE</formula>
    </cfRule>
  </conditionalFormatting>
  <conditionalFormatting sqref="AC12:AF12">
    <cfRule type="expression" dxfId="500" priority="1902">
      <formula>AC13=TRUE</formula>
    </cfRule>
  </conditionalFormatting>
  <conditionalFormatting sqref="AC14:AF14">
    <cfRule type="expression" dxfId="499" priority="951">
      <formula>AC15=TRUE</formula>
    </cfRule>
  </conditionalFormatting>
  <conditionalFormatting sqref="AC16:AF16">
    <cfRule type="expression" dxfId="498" priority="941">
      <formula>AC17=TRUE</formula>
    </cfRule>
  </conditionalFormatting>
  <conditionalFormatting sqref="AC18:AF18">
    <cfRule type="expression" dxfId="497" priority="931">
      <formula>AC19=TRUE</formula>
    </cfRule>
  </conditionalFormatting>
  <conditionalFormatting sqref="AC20:AF20">
    <cfRule type="expression" dxfId="496" priority="911">
      <formula>AC21=TRUE</formula>
    </cfRule>
  </conditionalFormatting>
  <conditionalFormatting sqref="AC22:AF22">
    <cfRule type="expression" dxfId="495" priority="901">
      <formula>AC23=TRUE</formula>
    </cfRule>
  </conditionalFormatting>
  <conditionalFormatting sqref="AC24:AF24">
    <cfRule type="expression" dxfId="494" priority="891">
      <formula>AC25=TRUE</formula>
    </cfRule>
  </conditionalFormatting>
  <conditionalFormatting sqref="AC26:AF26">
    <cfRule type="expression" dxfId="493" priority="881">
      <formula>AC27=TRUE</formula>
    </cfRule>
  </conditionalFormatting>
  <conditionalFormatting sqref="AC28:AF28">
    <cfRule type="expression" dxfId="492" priority="871">
      <formula>AC29=TRUE</formula>
    </cfRule>
  </conditionalFormatting>
  <conditionalFormatting sqref="AC30:AF30">
    <cfRule type="expression" dxfId="491" priority="861">
      <formula>AC31=TRUE</formula>
    </cfRule>
  </conditionalFormatting>
  <conditionalFormatting sqref="AC32:AF32">
    <cfRule type="expression" dxfId="490" priority="851">
      <formula>AC33=TRUE</formula>
    </cfRule>
  </conditionalFormatting>
  <conditionalFormatting sqref="AC34:AF34">
    <cfRule type="expression" dxfId="489" priority="841">
      <formula>AC35=TRUE</formula>
    </cfRule>
  </conditionalFormatting>
  <conditionalFormatting sqref="AC36:AF36">
    <cfRule type="expression" dxfId="488" priority="831">
      <formula>AC37=TRUE</formula>
    </cfRule>
  </conditionalFormatting>
  <conditionalFormatting sqref="AC38:AF38">
    <cfRule type="expression" dxfId="487" priority="821">
      <formula>AC39=TRUE</formula>
    </cfRule>
  </conditionalFormatting>
  <conditionalFormatting sqref="AC40:AF40">
    <cfRule type="expression" dxfId="486" priority="811">
      <formula>AC41=TRUE</formula>
    </cfRule>
  </conditionalFormatting>
  <conditionalFormatting sqref="AC42:AF42">
    <cfRule type="expression" dxfId="485" priority="801">
      <formula>AC43=TRUE</formula>
    </cfRule>
  </conditionalFormatting>
  <conditionalFormatting sqref="AC44:AF44">
    <cfRule type="expression" dxfId="484" priority="791">
      <formula>AC45=TRUE</formula>
    </cfRule>
  </conditionalFormatting>
  <conditionalFormatting sqref="AC46:AF46">
    <cfRule type="expression" dxfId="483" priority="781">
      <formula>AC47=TRUE</formula>
    </cfRule>
  </conditionalFormatting>
  <conditionalFormatting sqref="AC48:AF48">
    <cfRule type="expression" dxfId="482" priority="771">
      <formula>AC49=TRUE</formula>
    </cfRule>
  </conditionalFormatting>
  <conditionalFormatting sqref="AC50:AF50">
    <cfRule type="expression" dxfId="481" priority="761">
      <formula>AC51=TRUE</formula>
    </cfRule>
  </conditionalFormatting>
  <conditionalFormatting sqref="AC52:AF52">
    <cfRule type="expression" dxfId="480" priority="751">
      <formula>AC53=TRUE</formula>
    </cfRule>
  </conditionalFormatting>
  <conditionalFormatting sqref="AC54:AF54">
    <cfRule type="expression" dxfId="479" priority="741">
      <formula>AC55=TRUE</formula>
    </cfRule>
  </conditionalFormatting>
  <conditionalFormatting sqref="AC56:AF56">
    <cfRule type="expression" dxfId="478" priority="731">
      <formula>AC57=TRUE</formula>
    </cfRule>
  </conditionalFormatting>
  <conditionalFormatting sqref="AC58:AF58">
    <cfRule type="expression" dxfId="477" priority="721">
      <formula>AC59=TRUE</formula>
    </cfRule>
  </conditionalFormatting>
  <conditionalFormatting sqref="AC60:AF60">
    <cfRule type="expression" dxfId="476" priority="711">
      <formula>AC61=TRUE</formula>
    </cfRule>
  </conditionalFormatting>
  <conditionalFormatting sqref="AC62:AF62">
    <cfRule type="expression" dxfId="475" priority="701">
      <formula>AC63=TRUE</formula>
    </cfRule>
  </conditionalFormatting>
  <conditionalFormatting sqref="AC64:AF64">
    <cfRule type="expression" dxfId="474" priority="691">
      <formula>AC65=TRUE</formula>
    </cfRule>
  </conditionalFormatting>
  <conditionalFormatting sqref="AC66:AF66">
    <cfRule type="expression" dxfId="473" priority="681">
      <formula>AC67=TRUE</formula>
    </cfRule>
  </conditionalFormatting>
  <conditionalFormatting sqref="AC68:AF68">
    <cfRule type="expression" dxfId="472" priority="671">
      <formula>AC69=TRUE</formula>
    </cfRule>
  </conditionalFormatting>
  <conditionalFormatting sqref="AC70:AF70">
    <cfRule type="expression" dxfId="471" priority="661">
      <formula>AC71=TRUE</formula>
    </cfRule>
  </conditionalFormatting>
  <conditionalFormatting sqref="AC72:AF72">
    <cfRule type="expression" dxfId="470" priority="651">
      <formula>AC73=TRUE</formula>
    </cfRule>
  </conditionalFormatting>
  <conditionalFormatting sqref="AC74:AF74">
    <cfRule type="expression" dxfId="469" priority="641">
      <formula>AC75=TRUE</formula>
    </cfRule>
  </conditionalFormatting>
  <conditionalFormatting sqref="AC76:AF76">
    <cfRule type="expression" dxfId="468" priority="631">
      <formula>AC77=TRUE</formula>
    </cfRule>
  </conditionalFormatting>
  <conditionalFormatting sqref="AC78:AF78">
    <cfRule type="expression" dxfId="467" priority="621">
      <formula>AC79=TRUE</formula>
    </cfRule>
  </conditionalFormatting>
  <conditionalFormatting sqref="AC80:AF80">
    <cfRule type="expression" dxfId="466" priority="611">
      <formula>AC81=TRUE</formula>
    </cfRule>
  </conditionalFormatting>
  <conditionalFormatting sqref="AC82:AF82">
    <cfRule type="expression" dxfId="465" priority="601">
      <formula>AC83=TRUE</formula>
    </cfRule>
  </conditionalFormatting>
  <conditionalFormatting sqref="AC84:AF84">
    <cfRule type="expression" dxfId="464" priority="591">
      <formula>AC85=TRUE</formula>
    </cfRule>
  </conditionalFormatting>
  <conditionalFormatting sqref="AC86:AF86">
    <cfRule type="expression" dxfId="463" priority="581">
      <formula>AC87=TRUE</formula>
    </cfRule>
  </conditionalFormatting>
  <conditionalFormatting sqref="AC88:AF88">
    <cfRule type="expression" dxfId="462" priority="571">
      <formula>AC89=TRUE</formula>
    </cfRule>
  </conditionalFormatting>
  <conditionalFormatting sqref="AC90:AF90">
    <cfRule type="expression" dxfId="461" priority="561">
      <formula>AC91=TRUE</formula>
    </cfRule>
  </conditionalFormatting>
  <conditionalFormatting sqref="AC92:AF92">
    <cfRule type="expression" dxfId="460" priority="551">
      <formula>AC93=TRUE</formula>
    </cfRule>
  </conditionalFormatting>
  <conditionalFormatting sqref="AC94:AF94">
    <cfRule type="expression" dxfId="459" priority="541">
      <formula>AC95=TRUE</formula>
    </cfRule>
  </conditionalFormatting>
  <conditionalFormatting sqref="AC96:AF96">
    <cfRule type="expression" dxfId="458" priority="531">
      <formula>AC97=TRUE</formula>
    </cfRule>
  </conditionalFormatting>
  <conditionalFormatting sqref="AC98:AF98">
    <cfRule type="expression" dxfId="457" priority="521">
      <formula>AC99=TRUE</formula>
    </cfRule>
  </conditionalFormatting>
  <conditionalFormatting sqref="AC100:AF100">
    <cfRule type="expression" dxfId="456" priority="511">
      <formula>AC101=TRUE</formula>
    </cfRule>
  </conditionalFormatting>
  <conditionalFormatting sqref="AC102:AF102">
    <cfRule type="expression" dxfId="455" priority="501">
      <formula>AC103=TRUE</formula>
    </cfRule>
  </conditionalFormatting>
  <conditionalFormatting sqref="AC104:AF104">
    <cfRule type="expression" dxfId="454" priority="491">
      <formula>AC105=TRUE</formula>
    </cfRule>
  </conditionalFormatting>
  <conditionalFormatting sqref="AC106:AF106">
    <cfRule type="expression" dxfId="453" priority="481">
      <formula>AC107=TRUE</formula>
    </cfRule>
  </conditionalFormatting>
  <conditionalFormatting sqref="AC108:AF108">
    <cfRule type="expression" dxfId="452" priority="471">
      <formula>AC109=TRUE</formula>
    </cfRule>
  </conditionalFormatting>
  <conditionalFormatting sqref="AC110:AF110">
    <cfRule type="expression" dxfId="451" priority="461">
      <formula>AC111=TRUE</formula>
    </cfRule>
  </conditionalFormatting>
  <conditionalFormatting sqref="AC112:AF112">
    <cfRule type="expression" dxfId="450" priority="451">
      <formula>AC113=TRUE</formula>
    </cfRule>
  </conditionalFormatting>
  <conditionalFormatting sqref="AC114:AF114">
    <cfRule type="expression" dxfId="449" priority="441">
      <formula>AC115=TRUE</formula>
    </cfRule>
  </conditionalFormatting>
  <conditionalFormatting sqref="AC116:AF116">
    <cfRule type="expression" dxfId="448" priority="431">
      <formula>AC117=TRUE</formula>
    </cfRule>
  </conditionalFormatting>
  <conditionalFormatting sqref="AC118:AF118">
    <cfRule type="expression" dxfId="447" priority="421">
      <formula>AC119=TRUE</formula>
    </cfRule>
  </conditionalFormatting>
  <conditionalFormatting sqref="AC120:AF120">
    <cfRule type="expression" dxfId="446" priority="411">
      <formula>AC121=TRUE</formula>
    </cfRule>
  </conditionalFormatting>
  <conditionalFormatting sqref="AC122:AF122">
    <cfRule type="expression" dxfId="445" priority="401">
      <formula>AC123=TRUE</formula>
    </cfRule>
  </conditionalFormatting>
  <conditionalFormatting sqref="AC124:AF124">
    <cfRule type="expression" dxfId="444" priority="391">
      <formula>AC125=TRUE</formula>
    </cfRule>
  </conditionalFormatting>
  <conditionalFormatting sqref="AC126:AF126">
    <cfRule type="expression" dxfId="443" priority="381">
      <formula>AC127=TRUE</formula>
    </cfRule>
  </conditionalFormatting>
  <conditionalFormatting sqref="AC128:AF128">
    <cfRule type="expression" dxfId="442" priority="371">
      <formula>AC129=TRUE</formula>
    </cfRule>
  </conditionalFormatting>
  <conditionalFormatting sqref="AC130:AF130">
    <cfRule type="expression" dxfId="441" priority="361">
      <formula>AC131=TRUE</formula>
    </cfRule>
  </conditionalFormatting>
  <conditionalFormatting sqref="AC132:AF132">
    <cfRule type="expression" dxfId="440" priority="351">
      <formula>AC133=TRUE</formula>
    </cfRule>
  </conditionalFormatting>
  <conditionalFormatting sqref="AC134:AF134">
    <cfRule type="expression" dxfId="439" priority="341">
      <formula>AC135=TRUE</formula>
    </cfRule>
  </conditionalFormatting>
  <conditionalFormatting sqref="AC136:AF136">
    <cfRule type="expression" dxfId="438" priority="331">
      <formula>AC137=TRUE</formula>
    </cfRule>
  </conditionalFormatting>
  <conditionalFormatting sqref="AC138:AF138">
    <cfRule type="expression" dxfId="437" priority="321">
      <formula>AC139=TRUE</formula>
    </cfRule>
  </conditionalFormatting>
  <conditionalFormatting sqref="AC140:AF140">
    <cfRule type="expression" dxfId="436" priority="311">
      <formula>AC141=TRUE</formula>
    </cfRule>
  </conditionalFormatting>
  <conditionalFormatting sqref="AC142:AF142">
    <cfRule type="expression" dxfId="435" priority="301">
      <formula>AC143=TRUE</formula>
    </cfRule>
  </conditionalFormatting>
  <conditionalFormatting sqref="AC144:AF144">
    <cfRule type="expression" dxfId="434" priority="291">
      <formula>AC145=TRUE</formula>
    </cfRule>
  </conditionalFormatting>
  <conditionalFormatting sqref="AC146:AF146">
    <cfRule type="expression" dxfId="433" priority="281">
      <formula>AC147=TRUE</formula>
    </cfRule>
  </conditionalFormatting>
  <conditionalFormatting sqref="AC148:AF148">
    <cfRule type="expression" dxfId="432" priority="271">
      <formula>AC149=TRUE</formula>
    </cfRule>
  </conditionalFormatting>
  <conditionalFormatting sqref="AC150:AF150">
    <cfRule type="expression" dxfId="431" priority="261">
      <formula>AC151=TRUE</formula>
    </cfRule>
  </conditionalFormatting>
  <conditionalFormatting sqref="AC152:AF152">
    <cfRule type="expression" dxfId="430" priority="251">
      <formula>AC153=TRUE</formula>
    </cfRule>
  </conditionalFormatting>
  <conditionalFormatting sqref="AC154:AF154">
    <cfRule type="expression" dxfId="429" priority="241">
      <formula>AC155=TRUE</formula>
    </cfRule>
  </conditionalFormatting>
  <conditionalFormatting sqref="AC156:AF156">
    <cfRule type="expression" dxfId="428" priority="231">
      <formula>AC157=TRUE</formula>
    </cfRule>
  </conditionalFormatting>
  <conditionalFormatting sqref="AC158:AF158">
    <cfRule type="expression" dxfId="427" priority="221">
      <formula>AC159=TRUE</formula>
    </cfRule>
  </conditionalFormatting>
  <conditionalFormatting sqref="AC160:AF160">
    <cfRule type="expression" dxfId="426" priority="211">
      <formula>AC161=TRUE</formula>
    </cfRule>
  </conditionalFormatting>
  <conditionalFormatting sqref="AC162:AF162">
    <cfRule type="expression" dxfId="425" priority="201">
      <formula>AC163=TRUE</formula>
    </cfRule>
  </conditionalFormatting>
  <conditionalFormatting sqref="AC164:AF164">
    <cfRule type="expression" dxfId="424" priority="191">
      <formula>AC165=TRUE</formula>
    </cfRule>
  </conditionalFormatting>
  <conditionalFormatting sqref="AC166:AF166">
    <cfRule type="expression" dxfId="423" priority="181">
      <formula>AC167=TRUE</formula>
    </cfRule>
  </conditionalFormatting>
  <conditionalFormatting sqref="AC168:AF168">
    <cfRule type="expression" dxfId="422" priority="171">
      <formula>AC169=TRUE</formula>
    </cfRule>
  </conditionalFormatting>
  <conditionalFormatting sqref="AC170:AF170">
    <cfRule type="expression" dxfId="421" priority="161">
      <formula>AC171=TRUE</formula>
    </cfRule>
  </conditionalFormatting>
  <conditionalFormatting sqref="AC172:AF172">
    <cfRule type="expression" dxfId="420" priority="151">
      <formula>AC173=TRUE</formula>
    </cfRule>
  </conditionalFormatting>
  <conditionalFormatting sqref="AC174:AF174">
    <cfRule type="expression" dxfId="419" priority="141">
      <formula>AC175=TRUE</formula>
    </cfRule>
  </conditionalFormatting>
  <conditionalFormatting sqref="AC176:AF176">
    <cfRule type="expression" dxfId="418" priority="131">
      <formula>AC177=TRUE</formula>
    </cfRule>
  </conditionalFormatting>
  <conditionalFormatting sqref="AC178:AF178">
    <cfRule type="expression" dxfId="417" priority="121">
      <formula>AC179=TRUE</formula>
    </cfRule>
  </conditionalFormatting>
  <conditionalFormatting sqref="AC180:AF180">
    <cfRule type="expression" dxfId="416" priority="111">
      <formula>AC181=TRUE</formula>
    </cfRule>
  </conditionalFormatting>
  <conditionalFormatting sqref="AC182:AF182">
    <cfRule type="expression" dxfId="415" priority="101">
      <formula>AC183=TRUE</formula>
    </cfRule>
  </conditionalFormatting>
  <conditionalFormatting sqref="AC184:AF184">
    <cfRule type="expression" dxfId="414" priority="91">
      <formula>AC185=TRUE</formula>
    </cfRule>
  </conditionalFormatting>
  <conditionalFormatting sqref="AC186:AF186">
    <cfRule type="expression" dxfId="413" priority="81">
      <formula>AC187=TRUE</formula>
    </cfRule>
  </conditionalFormatting>
  <conditionalFormatting sqref="AC188:AF188">
    <cfRule type="expression" dxfId="412" priority="71">
      <formula>AC189=TRUE</formula>
    </cfRule>
  </conditionalFormatting>
  <conditionalFormatting sqref="AC190:AF190">
    <cfRule type="expression" dxfId="411" priority="61">
      <formula>AC191=TRUE</formula>
    </cfRule>
  </conditionalFormatting>
  <conditionalFormatting sqref="AC192:AF192">
    <cfRule type="expression" dxfId="410" priority="51">
      <formula>AC193=TRUE</formula>
    </cfRule>
  </conditionalFormatting>
  <conditionalFormatting sqref="AC194:AF194">
    <cfRule type="expression" dxfId="409" priority="41">
      <formula>AC195=TRUE</formula>
    </cfRule>
  </conditionalFormatting>
  <conditionalFormatting sqref="AC196:AF196">
    <cfRule type="expression" dxfId="408" priority="31">
      <formula>AC197=TRUE</formula>
    </cfRule>
  </conditionalFormatting>
  <conditionalFormatting sqref="AC198:AF198">
    <cfRule type="expression" dxfId="407" priority="21">
      <formula>AC199=TRUE</formula>
    </cfRule>
  </conditionalFormatting>
  <conditionalFormatting sqref="AC200:AF200">
    <cfRule type="expression" dxfId="406" priority="11">
      <formula>AC201=TRUE</formula>
    </cfRule>
  </conditionalFormatting>
  <conditionalFormatting sqref="AG4:AJ6">
    <cfRule type="cellIs" dxfId="405" priority="2" stopIfTrue="1" operator="greaterThan">
      <formula>0</formula>
    </cfRule>
    <cfRule type="cellIs" dxfId="404" priority="3" stopIfTrue="1" operator="equal">
      <formula>0</formula>
    </cfRule>
    <cfRule type="cellIs" dxfId="403" priority="1" stopIfTrue="1" operator="greaterThan">
      <formula>2</formula>
    </cfRule>
  </conditionalFormatting>
  <conditionalFormatting sqref="AH12:AK12">
    <cfRule type="expression" dxfId="402" priority="1901">
      <formula>AH13=TRUE</formula>
    </cfRule>
  </conditionalFormatting>
  <conditionalFormatting sqref="AH14:AK14">
    <cfRule type="expression" dxfId="401" priority="950">
      <formula>AH15=TRUE</formula>
    </cfRule>
  </conditionalFormatting>
  <conditionalFormatting sqref="AH16:AK16">
    <cfRule type="expression" dxfId="400" priority="940">
      <formula>AH17=TRUE</formula>
    </cfRule>
  </conditionalFormatting>
  <conditionalFormatting sqref="AH18:AK18">
    <cfRule type="expression" dxfId="399" priority="930">
      <formula>AH19=TRUE</formula>
    </cfRule>
  </conditionalFormatting>
  <conditionalFormatting sqref="AH20:AK20">
    <cfRule type="expression" dxfId="398" priority="910">
      <formula>AH21=TRUE</formula>
    </cfRule>
  </conditionalFormatting>
  <conditionalFormatting sqref="AH22:AK22">
    <cfRule type="expression" dxfId="397" priority="900">
      <formula>AH23=TRUE</formula>
    </cfRule>
  </conditionalFormatting>
  <conditionalFormatting sqref="AH24:AK24">
    <cfRule type="expression" dxfId="396" priority="890">
      <formula>AH25=TRUE</formula>
    </cfRule>
  </conditionalFormatting>
  <conditionalFormatting sqref="AH26:AK26">
    <cfRule type="expression" dxfId="395" priority="880">
      <formula>AH27=TRUE</formula>
    </cfRule>
  </conditionalFormatting>
  <conditionalFormatting sqref="AH28:AK28">
    <cfRule type="expression" dxfId="394" priority="870">
      <formula>AH29=TRUE</formula>
    </cfRule>
  </conditionalFormatting>
  <conditionalFormatting sqref="AH30:AK30">
    <cfRule type="expression" dxfId="393" priority="860">
      <formula>AH31=TRUE</formula>
    </cfRule>
  </conditionalFormatting>
  <conditionalFormatting sqref="AH32:AK32">
    <cfRule type="expression" dxfId="392" priority="850">
      <formula>AH33=TRUE</formula>
    </cfRule>
  </conditionalFormatting>
  <conditionalFormatting sqref="AH34:AK34">
    <cfRule type="expression" dxfId="391" priority="840">
      <formula>AH35=TRUE</formula>
    </cfRule>
  </conditionalFormatting>
  <conditionalFormatting sqref="AH36:AK36">
    <cfRule type="expression" dxfId="390" priority="830">
      <formula>AH37=TRUE</formula>
    </cfRule>
  </conditionalFormatting>
  <conditionalFormatting sqref="AH38:AK38">
    <cfRule type="expression" dxfId="389" priority="820">
      <formula>AH39=TRUE</formula>
    </cfRule>
  </conditionalFormatting>
  <conditionalFormatting sqref="AH40:AK40">
    <cfRule type="expression" dxfId="388" priority="810">
      <formula>AH41=TRUE</formula>
    </cfRule>
  </conditionalFormatting>
  <conditionalFormatting sqref="AH42:AK42">
    <cfRule type="expression" dxfId="387" priority="800">
      <formula>AH43=TRUE</formula>
    </cfRule>
  </conditionalFormatting>
  <conditionalFormatting sqref="AH44:AK44">
    <cfRule type="expression" dxfId="386" priority="790">
      <formula>AH45=TRUE</formula>
    </cfRule>
  </conditionalFormatting>
  <conditionalFormatting sqref="AH46:AK46">
    <cfRule type="expression" dxfId="385" priority="780">
      <formula>AH47=TRUE</formula>
    </cfRule>
  </conditionalFormatting>
  <conditionalFormatting sqref="AH48:AK48">
    <cfRule type="expression" dxfId="384" priority="770">
      <formula>AH49=TRUE</formula>
    </cfRule>
  </conditionalFormatting>
  <conditionalFormatting sqref="AH50:AK50">
    <cfRule type="expression" dxfId="383" priority="760">
      <formula>AH51=TRUE</formula>
    </cfRule>
  </conditionalFormatting>
  <conditionalFormatting sqref="AH52:AK52">
    <cfRule type="expression" dxfId="382" priority="750">
      <formula>AH53=TRUE</formula>
    </cfRule>
  </conditionalFormatting>
  <conditionalFormatting sqref="AH54:AK54">
    <cfRule type="expression" dxfId="381" priority="740">
      <formula>AH55=TRUE</formula>
    </cfRule>
  </conditionalFormatting>
  <conditionalFormatting sqref="AH56:AK56">
    <cfRule type="expression" dxfId="380" priority="730">
      <formula>AH57=TRUE</formula>
    </cfRule>
  </conditionalFormatting>
  <conditionalFormatting sqref="AH58:AK58">
    <cfRule type="expression" dxfId="379" priority="720">
      <formula>AH59=TRUE</formula>
    </cfRule>
  </conditionalFormatting>
  <conditionalFormatting sqref="AH60:AK60">
    <cfRule type="expression" dxfId="378" priority="710">
      <formula>AH61=TRUE</formula>
    </cfRule>
  </conditionalFormatting>
  <conditionalFormatting sqref="AH62:AK62">
    <cfRule type="expression" dxfId="377" priority="700">
      <formula>AH63=TRUE</formula>
    </cfRule>
  </conditionalFormatting>
  <conditionalFormatting sqref="AH64:AK64">
    <cfRule type="expression" dxfId="376" priority="690">
      <formula>AH65=TRUE</formula>
    </cfRule>
  </conditionalFormatting>
  <conditionalFormatting sqref="AH66:AK66">
    <cfRule type="expression" dxfId="375" priority="680">
      <formula>AH67=TRUE</formula>
    </cfRule>
  </conditionalFormatting>
  <conditionalFormatting sqref="AH68:AK68">
    <cfRule type="expression" dxfId="374" priority="670">
      <formula>AH69=TRUE</formula>
    </cfRule>
  </conditionalFormatting>
  <conditionalFormatting sqref="AH70:AK70">
    <cfRule type="expression" dxfId="373" priority="660">
      <formula>AH71=TRUE</formula>
    </cfRule>
  </conditionalFormatting>
  <conditionalFormatting sqref="AH72:AK72">
    <cfRule type="expression" dxfId="372" priority="650">
      <formula>AH73=TRUE</formula>
    </cfRule>
  </conditionalFormatting>
  <conditionalFormatting sqref="AH74:AK74">
    <cfRule type="expression" dxfId="371" priority="640">
      <formula>AH75=TRUE</formula>
    </cfRule>
  </conditionalFormatting>
  <conditionalFormatting sqref="AH76:AK76">
    <cfRule type="expression" dxfId="370" priority="630">
      <formula>AH77=TRUE</formula>
    </cfRule>
  </conditionalFormatting>
  <conditionalFormatting sqref="AH78:AK78">
    <cfRule type="expression" dxfId="369" priority="620">
      <formula>AH79=TRUE</formula>
    </cfRule>
  </conditionalFormatting>
  <conditionalFormatting sqref="AH80:AK80">
    <cfRule type="expression" dxfId="368" priority="610">
      <formula>AH81=TRUE</formula>
    </cfRule>
  </conditionalFormatting>
  <conditionalFormatting sqref="AH82:AK82">
    <cfRule type="expression" dxfId="367" priority="600">
      <formula>AH83=TRUE</formula>
    </cfRule>
  </conditionalFormatting>
  <conditionalFormatting sqref="AH84:AK84">
    <cfRule type="expression" dxfId="366" priority="590">
      <formula>AH85=TRUE</formula>
    </cfRule>
  </conditionalFormatting>
  <conditionalFormatting sqref="AH86:AK86">
    <cfRule type="expression" dxfId="365" priority="580">
      <formula>AH87=TRUE</formula>
    </cfRule>
  </conditionalFormatting>
  <conditionalFormatting sqref="AH88:AK88">
    <cfRule type="expression" dxfId="364" priority="570">
      <formula>AH89=TRUE</formula>
    </cfRule>
  </conditionalFormatting>
  <conditionalFormatting sqref="AH90:AK90">
    <cfRule type="expression" dxfId="363" priority="560">
      <formula>AH91=TRUE</formula>
    </cfRule>
  </conditionalFormatting>
  <conditionalFormatting sqref="AH92:AK92">
    <cfRule type="expression" dxfId="362" priority="550">
      <formula>AH93=TRUE</formula>
    </cfRule>
  </conditionalFormatting>
  <conditionalFormatting sqref="AH94:AK94">
    <cfRule type="expression" dxfId="361" priority="540">
      <formula>AH95=TRUE</formula>
    </cfRule>
  </conditionalFormatting>
  <conditionalFormatting sqref="AH96:AK96">
    <cfRule type="expression" dxfId="360" priority="530">
      <formula>AH97=TRUE</formula>
    </cfRule>
  </conditionalFormatting>
  <conditionalFormatting sqref="AH98:AK98">
    <cfRule type="expression" dxfId="359" priority="520">
      <formula>AH99=TRUE</formula>
    </cfRule>
  </conditionalFormatting>
  <conditionalFormatting sqref="AH100:AK100">
    <cfRule type="expression" dxfId="358" priority="510">
      <formula>AH101=TRUE</formula>
    </cfRule>
  </conditionalFormatting>
  <conditionalFormatting sqref="AH102:AK102">
    <cfRule type="expression" dxfId="357" priority="500">
      <formula>AH103=TRUE</formula>
    </cfRule>
  </conditionalFormatting>
  <conditionalFormatting sqref="AH104:AK104">
    <cfRule type="expression" dxfId="356" priority="490">
      <formula>AH105=TRUE</formula>
    </cfRule>
  </conditionalFormatting>
  <conditionalFormatting sqref="AH106:AK106">
    <cfRule type="expression" dxfId="355" priority="480">
      <formula>AH107=TRUE</formula>
    </cfRule>
  </conditionalFormatting>
  <conditionalFormatting sqref="AH108:AK108">
    <cfRule type="expression" dxfId="354" priority="470">
      <formula>AH109=TRUE</formula>
    </cfRule>
  </conditionalFormatting>
  <conditionalFormatting sqref="AH110:AK110">
    <cfRule type="expression" dxfId="353" priority="460">
      <formula>AH111=TRUE</formula>
    </cfRule>
  </conditionalFormatting>
  <conditionalFormatting sqref="AH112:AK112">
    <cfRule type="expression" dxfId="352" priority="450">
      <formula>AH113=TRUE</formula>
    </cfRule>
  </conditionalFormatting>
  <conditionalFormatting sqref="AH114:AK114">
    <cfRule type="expression" dxfId="351" priority="440">
      <formula>AH115=TRUE</formula>
    </cfRule>
  </conditionalFormatting>
  <conditionalFormatting sqref="AH116:AK116">
    <cfRule type="expression" dxfId="350" priority="430">
      <formula>AH117=TRUE</formula>
    </cfRule>
  </conditionalFormatting>
  <conditionalFormatting sqref="AH118:AK118">
    <cfRule type="expression" dxfId="349" priority="420">
      <formula>AH119=TRUE</formula>
    </cfRule>
  </conditionalFormatting>
  <conditionalFormatting sqref="AH120:AK120">
    <cfRule type="expression" dxfId="348" priority="410">
      <formula>AH121=TRUE</formula>
    </cfRule>
  </conditionalFormatting>
  <conditionalFormatting sqref="AH122:AK122">
    <cfRule type="expression" dxfId="347" priority="400">
      <formula>AH123=TRUE</formula>
    </cfRule>
  </conditionalFormatting>
  <conditionalFormatting sqref="AH124:AK124">
    <cfRule type="expression" dxfId="346" priority="390">
      <formula>AH125=TRUE</formula>
    </cfRule>
  </conditionalFormatting>
  <conditionalFormatting sqref="AH126:AK126">
    <cfRule type="expression" dxfId="345" priority="380">
      <formula>AH127=TRUE</formula>
    </cfRule>
  </conditionalFormatting>
  <conditionalFormatting sqref="AH128:AK128">
    <cfRule type="expression" dxfId="344" priority="370">
      <formula>AH129=TRUE</formula>
    </cfRule>
  </conditionalFormatting>
  <conditionalFormatting sqref="AH130:AK130">
    <cfRule type="expression" dxfId="343" priority="360">
      <formula>AH131=TRUE</formula>
    </cfRule>
  </conditionalFormatting>
  <conditionalFormatting sqref="AH132:AK132">
    <cfRule type="expression" dxfId="342" priority="350">
      <formula>AH133=TRUE</formula>
    </cfRule>
  </conditionalFormatting>
  <conditionalFormatting sqref="AH134:AK134">
    <cfRule type="expression" dxfId="341" priority="340">
      <formula>AH135=TRUE</formula>
    </cfRule>
  </conditionalFormatting>
  <conditionalFormatting sqref="AH136:AK136">
    <cfRule type="expression" dxfId="340" priority="330">
      <formula>AH137=TRUE</formula>
    </cfRule>
  </conditionalFormatting>
  <conditionalFormatting sqref="AH138:AK138">
    <cfRule type="expression" dxfId="339" priority="320">
      <formula>AH139=TRUE</formula>
    </cfRule>
  </conditionalFormatting>
  <conditionalFormatting sqref="AH140:AK140">
    <cfRule type="expression" dxfId="338" priority="310">
      <formula>AH141=TRUE</formula>
    </cfRule>
  </conditionalFormatting>
  <conditionalFormatting sqref="AH142:AK142">
    <cfRule type="expression" dxfId="337" priority="300">
      <formula>AH143=TRUE</formula>
    </cfRule>
  </conditionalFormatting>
  <conditionalFormatting sqref="AH144:AK144">
    <cfRule type="expression" dxfId="336" priority="290">
      <formula>AH145=TRUE</formula>
    </cfRule>
  </conditionalFormatting>
  <conditionalFormatting sqref="AH146:AK146">
    <cfRule type="expression" dxfId="335" priority="280">
      <formula>AH147=TRUE</formula>
    </cfRule>
  </conditionalFormatting>
  <conditionalFormatting sqref="AH148:AK148">
    <cfRule type="expression" dxfId="334" priority="270">
      <formula>AH149=TRUE</formula>
    </cfRule>
  </conditionalFormatting>
  <conditionalFormatting sqref="AH150:AK150">
    <cfRule type="expression" dxfId="333" priority="260">
      <formula>AH151=TRUE</formula>
    </cfRule>
  </conditionalFormatting>
  <conditionalFormatting sqref="AH152:AK152">
    <cfRule type="expression" dxfId="332" priority="250">
      <formula>AH153=TRUE</formula>
    </cfRule>
  </conditionalFormatting>
  <conditionalFormatting sqref="AH154:AK154">
    <cfRule type="expression" dxfId="331" priority="240">
      <formula>AH155=TRUE</formula>
    </cfRule>
  </conditionalFormatting>
  <conditionalFormatting sqref="AH156:AK156">
    <cfRule type="expression" dxfId="330" priority="230">
      <formula>AH157=TRUE</formula>
    </cfRule>
  </conditionalFormatting>
  <conditionalFormatting sqref="AH158:AK158">
    <cfRule type="expression" dxfId="329" priority="220">
      <formula>AH159=TRUE</formula>
    </cfRule>
  </conditionalFormatting>
  <conditionalFormatting sqref="AH160:AK160">
    <cfRule type="expression" dxfId="328" priority="210">
      <formula>AH161=TRUE</formula>
    </cfRule>
  </conditionalFormatting>
  <conditionalFormatting sqref="AH162:AK162">
    <cfRule type="expression" dxfId="327" priority="200">
      <formula>AH163=TRUE</formula>
    </cfRule>
  </conditionalFormatting>
  <conditionalFormatting sqref="AH164:AK164">
    <cfRule type="expression" dxfId="326" priority="190">
      <formula>AH165=TRUE</formula>
    </cfRule>
  </conditionalFormatting>
  <conditionalFormatting sqref="AH166:AK166">
    <cfRule type="expression" dxfId="325" priority="180">
      <formula>AH167=TRUE</formula>
    </cfRule>
  </conditionalFormatting>
  <conditionalFormatting sqref="AH168:AK168">
    <cfRule type="expression" dxfId="324" priority="170">
      <formula>AH169=TRUE</formula>
    </cfRule>
  </conditionalFormatting>
  <conditionalFormatting sqref="AH170:AK170">
    <cfRule type="expression" dxfId="323" priority="160">
      <formula>AH171=TRUE</formula>
    </cfRule>
  </conditionalFormatting>
  <conditionalFormatting sqref="AH172:AK172">
    <cfRule type="expression" dxfId="322" priority="150">
      <formula>AH173=TRUE</formula>
    </cfRule>
  </conditionalFormatting>
  <conditionalFormatting sqref="AH174:AK174">
    <cfRule type="expression" dxfId="321" priority="140">
      <formula>AH175=TRUE</formula>
    </cfRule>
  </conditionalFormatting>
  <conditionalFormatting sqref="AH176:AK176">
    <cfRule type="expression" dxfId="320" priority="130">
      <formula>AH177=TRUE</formula>
    </cfRule>
  </conditionalFormatting>
  <conditionalFormatting sqref="AH178:AK178">
    <cfRule type="expression" dxfId="319" priority="120">
      <formula>AH179=TRUE</formula>
    </cfRule>
  </conditionalFormatting>
  <conditionalFormatting sqref="AH180:AK180">
    <cfRule type="expression" dxfId="318" priority="110">
      <formula>AH181=TRUE</formula>
    </cfRule>
  </conditionalFormatting>
  <conditionalFormatting sqref="AH182:AK182">
    <cfRule type="expression" dxfId="317" priority="100">
      <formula>AH183=TRUE</formula>
    </cfRule>
  </conditionalFormatting>
  <conditionalFormatting sqref="AH184:AK184">
    <cfRule type="expression" dxfId="316" priority="90">
      <formula>AH185=TRUE</formula>
    </cfRule>
  </conditionalFormatting>
  <conditionalFormatting sqref="AH186:AK186">
    <cfRule type="expression" dxfId="315" priority="80">
      <formula>AH187=TRUE</formula>
    </cfRule>
  </conditionalFormatting>
  <conditionalFormatting sqref="AH188:AK188">
    <cfRule type="expression" dxfId="314" priority="70">
      <formula>AH189=TRUE</formula>
    </cfRule>
  </conditionalFormatting>
  <conditionalFormatting sqref="AH190:AK190">
    <cfRule type="expression" dxfId="313" priority="60">
      <formula>AH191=TRUE</formula>
    </cfRule>
  </conditionalFormatting>
  <conditionalFormatting sqref="AH192:AK192">
    <cfRule type="expression" dxfId="312" priority="50">
      <formula>AH193=TRUE</formula>
    </cfRule>
  </conditionalFormatting>
  <conditionalFormatting sqref="AH194:AK194">
    <cfRule type="expression" dxfId="311" priority="40">
      <formula>AH195=TRUE</formula>
    </cfRule>
  </conditionalFormatting>
  <conditionalFormatting sqref="AH196:AK196">
    <cfRule type="expression" dxfId="310" priority="30">
      <formula>AH197=TRUE</formula>
    </cfRule>
  </conditionalFormatting>
  <conditionalFormatting sqref="AH198:AK198">
    <cfRule type="expression" dxfId="309" priority="20">
      <formula>AH199=TRUE</formula>
    </cfRule>
  </conditionalFormatting>
  <conditionalFormatting sqref="AH200:AK200">
    <cfRule type="expression" dxfId="308" priority="10">
      <formula>AH201=TRUE</formula>
    </cfRule>
  </conditionalFormatting>
  <conditionalFormatting sqref="AM12:AP12">
    <cfRule type="expression" dxfId="307" priority="1900">
      <formula>AM13=TRUE</formula>
    </cfRule>
  </conditionalFormatting>
  <conditionalFormatting sqref="AM14:AP14">
    <cfRule type="expression" dxfId="306" priority="949">
      <formula>AM15=TRUE</formula>
    </cfRule>
  </conditionalFormatting>
  <conditionalFormatting sqref="AM16:AP16">
    <cfRule type="expression" dxfId="305" priority="939">
      <formula>AM17=TRUE</formula>
    </cfRule>
  </conditionalFormatting>
  <conditionalFormatting sqref="AM18:AP18">
    <cfRule type="expression" dxfId="304" priority="929">
      <formula>AM19=TRUE</formula>
    </cfRule>
  </conditionalFormatting>
  <conditionalFormatting sqref="AM20:AP20">
    <cfRule type="expression" dxfId="303" priority="909">
      <formula>AM21=TRUE</formula>
    </cfRule>
  </conditionalFormatting>
  <conditionalFormatting sqref="AM22:AP22">
    <cfRule type="expression" dxfId="302" priority="899">
      <formula>AM23=TRUE</formula>
    </cfRule>
  </conditionalFormatting>
  <conditionalFormatting sqref="AM24:AP24">
    <cfRule type="expression" dxfId="301" priority="889">
      <formula>AM25=TRUE</formula>
    </cfRule>
  </conditionalFormatting>
  <conditionalFormatting sqref="AM26:AP26">
    <cfRule type="expression" dxfId="300" priority="879">
      <formula>AM27=TRUE</formula>
    </cfRule>
  </conditionalFormatting>
  <conditionalFormatting sqref="AM28:AP28">
    <cfRule type="expression" dxfId="299" priority="869">
      <formula>AM29=TRUE</formula>
    </cfRule>
  </conditionalFormatting>
  <conditionalFormatting sqref="AM30:AP30">
    <cfRule type="expression" dxfId="298" priority="859">
      <formula>AM31=TRUE</formula>
    </cfRule>
  </conditionalFormatting>
  <conditionalFormatting sqref="AM32:AP32">
    <cfRule type="expression" dxfId="297" priority="849">
      <formula>AM33=TRUE</formula>
    </cfRule>
  </conditionalFormatting>
  <conditionalFormatting sqref="AM34:AP34">
    <cfRule type="expression" dxfId="296" priority="839">
      <formula>AM35=TRUE</formula>
    </cfRule>
  </conditionalFormatting>
  <conditionalFormatting sqref="AM36:AP36">
    <cfRule type="expression" dxfId="295" priority="829">
      <formula>AM37=TRUE</formula>
    </cfRule>
  </conditionalFormatting>
  <conditionalFormatting sqref="AM38:AP38">
    <cfRule type="expression" dxfId="294" priority="819">
      <formula>AM39=TRUE</formula>
    </cfRule>
  </conditionalFormatting>
  <conditionalFormatting sqref="AM40:AP40">
    <cfRule type="expression" dxfId="293" priority="809">
      <formula>AM41=TRUE</formula>
    </cfRule>
  </conditionalFormatting>
  <conditionalFormatting sqref="AM42:AP42">
    <cfRule type="expression" dxfId="292" priority="799">
      <formula>AM43=TRUE</formula>
    </cfRule>
  </conditionalFormatting>
  <conditionalFormatting sqref="AM44:AP44">
    <cfRule type="expression" dxfId="291" priority="789">
      <formula>AM45=TRUE</formula>
    </cfRule>
  </conditionalFormatting>
  <conditionalFormatting sqref="AM46:AP46">
    <cfRule type="expression" dxfId="290" priority="779">
      <formula>AM47=TRUE</formula>
    </cfRule>
  </conditionalFormatting>
  <conditionalFormatting sqref="AM48:AP48">
    <cfRule type="expression" dxfId="289" priority="769">
      <formula>AM49=TRUE</formula>
    </cfRule>
  </conditionalFormatting>
  <conditionalFormatting sqref="AM50:AP50">
    <cfRule type="expression" dxfId="288" priority="759">
      <formula>AM51=TRUE</formula>
    </cfRule>
  </conditionalFormatting>
  <conditionalFormatting sqref="AM52:AP52">
    <cfRule type="expression" dxfId="287" priority="749">
      <formula>AM53=TRUE</formula>
    </cfRule>
  </conditionalFormatting>
  <conditionalFormatting sqref="AM54:AP54">
    <cfRule type="expression" dxfId="286" priority="739">
      <formula>AM55=TRUE</formula>
    </cfRule>
  </conditionalFormatting>
  <conditionalFormatting sqref="AM56:AP56">
    <cfRule type="expression" dxfId="285" priority="729">
      <formula>AM57=TRUE</formula>
    </cfRule>
  </conditionalFormatting>
  <conditionalFormatting sqref="AM58:AP58">
    <cfRule type="expression" dxfId="284" priority="719">
      <formula>AM59=TRUE</formula>
    </cfRule>
  </conditionalFormatting>
  <conditionalFormatting sqref="AM60:AP60">
    <cfRule type="expression" dxfId="283" priority="709">
      <formula>AM61=TRUE</formula>
    </cfRule>
  </conditionalFormatting>
  <conditionalFormatting sqref="AM62:AP62">
    <cfRule type="expression" dxfId="282" priority="699">
      <formula>AM63=TRUE</formula>
    </cfRule>
  </conditionalFormatting>
  <conditionalFormatting sqref="AM64:AP64">
    <cfRule type="expression" dxfId="281" priority="689">
      <formula>AM65=TRUE</formula>
    </cfRule>
  </conditionalFormatting>
  <conditionalFormatting sqref="AM66:AP66">
    <cfRule type="expression" dxfId="280" priority="679">
      <formula>AM67=TRUE</formula>
    </cfRule>
  </conditionalFormatting>
  <conditionalFormatting sqref="AM68:AP68">
    <cfRule type="expression" dxfId="279" priority="669">
      <formula>AM69=TRUE</formula>
    </cfRule>
  </conditionalFormatting>
  <conditionalFormatting sqref="AM70:AP70">
    <cfRule type="expression" dxfId="278" priority="659">
      <formula>AM71=TRUE</formula>
    </cfRule>
  </conditionalFormatting>
  <conditionalFormatting sqref="AM72:AP72">
    <cfRule type="expression" dxfId="277" priority="649">
      <formula>AM73=TRUE</formula>
    </cfRule>
  </conditionalFormatting>
  <conditionalFormatting sqref="AM74:AP74">
    <cfRule type="expression" dxfId="276" priority="639">
      <formula>AM75=TRUE</formula>
    </cfRule>
  </conditionalFormatting>
  <conditionalFormatting sqref="AM76:AP76">
    <cfRule type="expression" dxfId="275" priority="629">
      <formula>AM77=TRUE</formula>
    </cfRule>
  </conditionalFormatting>
  <conditionalFormatting sqref="AM78:AP78">
    <cfRule type="expression" dxfId="274" priority="619">
      <formula>AM79=TRUE</formula>
    </cfRule>
  </conditionalFormatting>
  <conditionalFormatting sqref="AM80:AP80">
    <cfRule type="expression" dxfId="273" priority="609">
      <formula>AM81=TRUE</formula>
    </cfRule>
  </conditionalFormatting>
  <conditionalFormatting sqref="AM82:AP82">
    <cfRule type="expression" dxfId="272" priority="599">
      <formula>AM83=TRUE</formula>
    </cfRule>
  </conditionalFormatting>
  <conditionalFormatting sqref="AM84:AP84">
    <cfRule type="expression" dxfId="271" priority="589">
      <formula>AM85=TRUE</formula>
    </cfRule>
  </conditionalFormatting>
  <conditionalFormatting sqref="AM86:AP86">
    <cfRule type="expression" dxfId="270" priority="579">
      <formula>AM87=TRUE</formula>
    </cfRule>
  </conditionalFormatting>
  <conditionalFormatting sqref="AM88:AP88">
    <cfRule type="expression" dxfId="269" priority="569">
      <formula>AM89=TRUE</formula>
    </cfRule>
  </conditionalFormatting>
  <conditionalFormatting sqref="AM90:AP90">
    <cfRule type="expression" dxfId="268" priority="559">
      <formula>AM91=TRUE</formula>
    </cfRule>
  </conditionalFormatting>
  <conditionalFormatting sqref="AM92:AP92">
    <cfRule type="expression" dxfId="267" priority="549">
      <formula>AM93=TRUE</formula>
    </cfRule>
  </conditionalFormatting>
  <conditionalFormatting sqref="AM94:AP94">
    <cfRule type="expression" dxfId="266" priority="539">
      <formula>AM95=TRUE</formula>
    </cfRule>
  </conditionalFormatting>
  <conditionalFormatting sqref="AM96:AP96">
    <cfRule type="expression" dxfId="265" priority="529">
      <formula>AM97=TRUE</formula>
    </cfRule>
  </conditionalFormatting>
  <conditionalFormatting sqref="AM98:AP98">
    <cfRule type="expression" dxfId="264" priority="519">
      <formula>AM99=TRUE</formula>
    </cfRule>
  </conditionalFormatting>
  <conditionalFormatting sqref="AM100:AP100">
    <cfRule type="expression" dxfId="263" priority="509">
      <formula>AM101=TRUE</formula>
    </cfRule>
  </conditionalFormatting>
  <conditionalFormatting sqref="AM102:AP102">
    <cfRule type="expression" dxfId="262" priority="499">
      <formula>AM103=TRUE</formula>
    </cfRule>
  </conditionalFormatting>
  <conditionalFormatting sqref="AM104:AP104">
    <cfRule type="expression" dxfId="261" priority="489">
      <formula>AM105=TRUE</formula>
    </cfRule>
  </conditionalFormatting>
  <conditionalFormatting sqref="AM106:AP106">
    <cfRule type="expression" dxfId="260" priority="479">
      <formula>AM107=TRUE</formula>
    </cfRule>
  </conditionalFormatting>
  <conditionalFormatting sqref="AM108:AP108">
    <cfRule type="expression" dxfId="259" priority="469">
      <formula>AM109=TRUE</formula>
    </cfRule>
  </conditionalFormatting>
  <conditionalFormatting sqref="AM110:AP110">
    <cfRule type="expression" dxfId="258" priority="459">
      <formula>AM111=TRUE</formula>
    </cfRule>
  </conditionalFormatting>
  <conditionalFormatting sqref="AM112:AP112">
    <cfRule type="expression" dxfId="257" priority="449">
      <formula>AM113=TRUE</formula>
    </cfRule>
  </conditionalFormatting>
  <conditionalFormatting sqref="AM114:AP114">
    <cfRule type="expression" dxfId="256" priority="439">
      <formula>AM115=TRUE</formula>
    </cfRule>
  </conditionalFormatting>
  <conditionalFormatting sqref="AM116:AP116">
    <cfRule type="expression" dxfId="255" priority="429">
      <formula>AM117=TRUE</formula>
    </cfRule>
  </conditionalFormatting>
  <conditionalFormatting sqref="AM118:AP118">
    <cfRule type="expression" dxfId="254" priority="419">
      <formula>AM119=TRUE</formula>
    </cfRule>
  </conditionalFormatting>
  <conditionalFormatting sqref="AM120:AP120">
    <cfRule type="expression" dxfId="253" priority="409">
      <formula>AM121=TRUE</formula>
    </cfRule>
  </conditionalFormatting>
  <conditionalFormatting sqref="AM122:AP122">
    <cfRule type="expression" dxfId="252" priority="399">
      <formula>AM123=TRUE</formula>
    </cfRule>
  </conditionalFormatting>
  <conditionalFormatting sqref="AM124:AP124">
    <cfRule type="expression" dxfId="251" priority="389">
      <formula>AM125=TRUE</formula>
    </cfRule>
  </conditionalFormatting>
  <conditionalFormatting sqref="AM126:AP126">
    <cfRule type="expression" dxfId="250" priority="379">
      <formula>AM127=TRUE</formula>
    </cfRule>
  </conditionalFormatting>
  <conditionalFormatting sqref="AM128:AP128">
    <cfRule type="expression" dxfId="249" priority="369">
      <formula>AM129=TRUE</formula>
    </cfRule>
  </conditionalFormatting>
  <conditionalFormatting sqref="AM130:AP130">
    <cfRule type="expression" dxfId="248" priority="359">
      <formula>AM131=TRUE</formula>
    </cfRule>
  </conditionalFormatting>
  <conditionalFormatting sqref="AM132:AP132">
    <cfRule type="expression" dxfId="247" priority="349">
      <formula>AM133=TRUE</formula>
    </cfRule>
  </conditionalFormatting>
  <conditionalFormatting sqref="AM134:AP134">
    <cfRule type="expression" dxfId="246" priority="339">
      <formula>AM135=TRUE</formula>
    </cfRule>
  </conditionalFormatting>
  <conditionalFormatting sqref="AM136:AP136">
    <cfRule type="expression" dxfId="245" priority="329">
      <formula>AM137=TRUE</formula>
    </cfRule>
  </conditionalFormatting>
  <conditionalFormatting sqref="AM138:AP138">
    <cfRule type="expression" dxfId="244" priority="319">
      <formula>AM139=TRUE</formula>
    </cfRule>
  </conditionalFormatting>
  <conditionalFormatting sqref="AM140:AP140">
    <cfRule type="expression" dxfId="243" priority="309">
      <formula>AM141=TRUE</formula>
    </cfRule>
  </conditionalFormatting>
  <conditionalFormatting sqref="AM142:AP142">
    <cfRule type="expression" dxfId="242" priority="299">
      <formula>AM143=TRUE</formula>
    </cfRule>
  </conditionalFormatting>
  <conditionalFormatting sqref="AM144:AP144">
    <cfRule type="expression" dxfId="241" priority="289">
      <formula>AM145=TRUE</formula>
    </cfRule>
  </conditionalFormatting>
  <conditionalFormatting sqref="AM146:AP146">
    <cfRule type="expression" dxfId="240" priority="279">
      <formula>AM147=TRUE</formula>
    </cfRule>
  </conditionalFormatting>
  <conditionalFormatting sqref="AM148:AP148">
    <cfRule type="expression" dxfId="239" priority="269">
      <formula>AM149=TRUE</formula>
    </cfRule>
  </conditionalFormatting>
  <conditionalFormatting sqref="AM150:AP150">
    <cfRule type="expression" dxfId="238" priority="259">
      <formula>AM151=TRUE</formula>
    </cfRule>
  </conditionalFormatting>
  <conditionalFormatting sqref="AM152:AP152">
    <cfRule type="expression" dxfId="237" priority="249">
      <formula>AM153=TRUE</formula>
    </cfRule>
  </conditionalFormatting>
  <conditionalFormatting sqref="AM154:AP154">
    <cfRule type="expression" dxfId="236" priority="239">
      <formula>AM155=TRUE</formula>
    </cfRule>
  </conditionalFormatting>
  <conditionalFormatting sqref="AM156:AP156">
    <cfRule type="expression" dxfId="235" priority="229">
      <formula>AM157=TRUE</formula>
    </cfRule>
  </conditionalFormatting>
  <conditionalFormatting sqref="AM158:AP158">
    <cfRule type="expression" dxfId="234" priority="219">
      <formula>AM159=TRUE</formula>
    </cfRule>
  </conditionalFormatting>
  <conditionalFormatting sqref="AM160:AP160">
    <cfRule type="expression" dxfId="233" priority="209">
      <formula>AM161=TRUE</formula>
    </cfRule>
  </conditionalFormatting>
  <conditionalFormatting sqref="AM162:AP162">
    <cfRule type="expression" dxfId="232" priority="199">
      <formula>AM163=TRUE</formula>
    </cfRule>
  </conditionalFormatting>
  <conditionalFormatting sqref="AM164:AP164">
    <cfRule type="expression" dxfId="231" priority="189">
      <formula>AM165=TRUE</formula>
    </cfRule>
  </conditionalFormatting>
  <conditionalFormatting sqref="AM166:AP166">
    <cfRule type="expression" dxfId="230" priority="179">
      <formula>AM167=TRUE</formula>
    </cfRule>
  </conditionalFormatting>
  <conditionalFormatting sqref="AM168:AP168">
    <cfRule type="expression" dxfId="229" priority="169">
      <formula>AM169=TRUE</formula>
    </cfRule>
  </conditionalFormatting>
  <conditionalFormatting sqref="AM170:AP170">
    <cfRule type="expression" dxfId="228" priority="159">
      <formula>AM171=TRUE</formula>
    </cfRule>
  </conditionalFormatting>
  <conditionalFormatting sqref="AM172:AP172">
    <cfRule type="expression" dxfId="227" priority="149">
      <formula>AM173=TRUE</formula>
    </cfRule>
  </conditionalFormatting>
  <conditionalFormatting sqref="AM174:AP174">
    <cfRule type="expression" dxfId="226" priority="139">
      <formula>AM175=TRUE</formula>
    </cfRule>
  </conditionalFormatting>
  <conditionalFormatting sqref="AM176:AP176">
    <cfRule type="expression" dxfId="225" priority="129">
      <formula>AM177=TRUE</formula>
    </cfRule>
  </conditionalFormatting>
  <conditionalFormatting sqref="AM178:AP178">
    <cfRule type="expression" dxfId="224" priority="119">
      <formula>AM179=TRUE</formula>
    </cfRule>
  </conditionalFormatting>
  <conditionalFormatting sqref="AM180:AP180">
    <cfRule type="expression" dxfId="223" priority="109">
      <formula>AM181=TRUE</formula>
    </cfRule>
  </conditionalFormatting>
  <conditionalFormatting sqref="AM182:AP182">
    <cfRule type="expression" dxfId="222" priority="99">
      <formula>AM183=TRUE</formula>
    </cfRule>
  </conditionalFormatting>
  <conditionalFormatting sqref="AM184:AP184">
    <cfRule type="expression" dxfId="221" priority="89">
      <formula>AM185=TRUE</formula>
    </cfRule>
  </conditionalFormatting>
  <conditionalFormatting sqref="AM186:AP186">
    <cfRule type="expression" dxfId="220" priority="79">
      <formula>AM187=TRUE</formula>
    </cfRule>
  </conditionalFormatting>
  <conditionalFormatting sqref="AM188:AP188">
    <cfRule type="expression" dxfId="219" priority="69">
      <formula>AM189=TRUE</formula>
    </cfRule>
  </conditionalFormatting>
  <conditionalFormatting sqref="AM190:AP190">
    <cfRule type="expression" dxfId="218" priority="59">
      <formula>AM191=TRUE</formula>
    </cfRule>
  </conditionalFormatting>
  <conditionalFormatting sqref="AM192:AP192">
    <cfRule type="expression" dxfId="217" priority="49">
      <formula>AM193=TRUE</formula>
    </cfRule>
  </conditionalFormatting>
  <conditionalFormatting sqref="AM194:AP194">
    <cfRule type="expression" dxfId="216" priority="39">
      <formula>AM195=TRUE</formula>
    </cfRule>
  </conditionalFormatting>
  <conditionalFormatting sqref="AM196:AP196">
    <cfRule type="expression" dxfId="215" priority="29">
      <formula>AM197=TRUE</formula>
    </cfRule>
  </conditionalFormatting>
  <conditionalFormatting sqref="AM198:AP198">
    <cfRule type="expression" dxfId="214" priority="19">
      <formula>AM199=TRUE</formula>
    </cfRule>
  </conditionalFormatting>
  <conditionalFormatting sqref="AM200:AP200">
    <cfRule type="expression" dxfId="213" priority="9">
      <formula>AM201=TRUE</formula>
    </cfRule>
  </conditionalFormatting>
  <conditionalFormatting sqref="AR12:AU12">
    <cfRule type="expression" dxfId="212" priority="1899">
      <formula>AR13=TRUE</formula>
    </cfRule>
  </conditionalFormatting>
  <conditionalFormatting sqref="AR14:AU14">
    <cfRule type="expression" dxfId="211" priority="948">
      <formula>AR15=TRUE</formula>
    </cfRule>
  </conditionalFormatting>
  <conditionalFormatting sqref="AR16:AU16">
    <cfRule type="expression" dxfId="210" priority="938">
      <formula>AR17=TRUE</formula>
    </cfRule>
  </conditionalFormatting>
  <conditionalFormatting sqref="AR18:AU18">
    <cfRule type="expression" dxfId="209" priority="928">
      <formula>AR19=TRUE</formula>
    </cfRule>
  </conditionalFormatting>
  <conditionalFormatting sqref="AR20:AU20">
    <cfRule type="expression" dxfId="208" priority="908">
      <formula>AR21=TRUE</formula>
    </cfRule>
  </conditionalFormatting>
  <conditionalFormatting sqref="AR22:AU22">
    <cfRule type="expression" dxfId="207" priority="898">
      <formula>AR23=TRUE</formula>
    </cfRule>
  </conditionalFormatting>
  <conditionalFormatting sqref="AR24:AU24">
    <cfRule type="expression" dxfId="206" priority="888">
      <formula>AR25=TRUE</formula>
    </cfRule>
  </conditionalFormatting>
  <conditionalFormatting sqref="AR26:AU26">
    <cfRule type="expression" dxfId="205" priority="878">
      <formula>AR27=TRUE</formula>
    </cfRule>
  </conditionalFormatting>
  <conditionalFormatting sqref="AR28:AU28">
    <cfRule type="expression" dxfId="204" priority="868">
      <formula>AR29=TRUE</formula>
    </cfRule>
  </conditionalFormatting>
  <conditionalFormatting sqref="AR30:AU30">
    <cfRule type="expression" dxfId="203" priority="858">
      <formula>AR31=TRUE</formula>
    </cfRule>
  </conditionalFormatting>
  <conditionalFormatting sqref="AR32:AU32">
    <cfRule type="expression" dxfId="202" priority="848">
      <formula>AR33=TRUE</formula>
    </cfRule>
  </conditionalFormatting>
  <conditionalFormatting sqref="AR34:AU34">
    <cfRule type="expression" dxfId="201" priority="838">
      <formula>AR35=TRUE</formula>
    </cfRule>
  </conditionalFormatting>
  <conditionalFormatting sqref="AR36:AU36">
    <cfRule type="expression" dxfId="200" priority="828">
      <formula>AR37=TRUE</formula>
    </cfRule>
  </conditionalFormatting>
  <conditionalFormatting sqref="AR38:AU38">
    <cfRule type="expression" dxfId="199" priority="818">
      <formula>AR39=TRUE</formula>
    </cfRule>
  </conditionalFormatting>
  <conditionalFormatting sqref="AR40:AU40">
    <cfRule type="expression" dxfId="198" priority="808">
      <formula>AR41=TRUE</formula>
    </cfRule>
  </conditionalFormatting>
  <conditionalFormatting sqref="AR42:AU42">
    <cfRule type="expression" dxfId="197" priority="798">
      <formula>AR43=TRUE</formula>
    </cfRule>
  </conditionalFormatting>
  <conditionalFormatting sqref="AR44:AU44">
    <cfRule type="expression" dxfId="196" priority="788">
      <formula>AR45=TRUE</formula>
    </cfRule>
  </conditionalFormatting>
  <conditionalFormatting sqref="AR46:AU46">
    <cfRule type="expression" dxfId="195" priority="778">
      <formula>AR47=TRUE</formula>
    </cfRule>
  </conditionalFormatting>
  <conditionalFormatting sqref="AR48:AU48">
    <cfRule type="expression" dxfId="194" priority="768">
      <formula>AR49=TRUE</formula>
    </cfRule>
  </conditionalFormatting>
  <conditionalFormatting sqref="AR50:AU50">
    <cfRule type="expression" dxfId="193" priority="758">
      <formula>AR51=TRUE</formula>
    </cfRule>
  </conditionalFormatting>
  <conditionalFormatting sqref="AR52:AU52">
    <cfRule type="expression" dxfId="192" priority="748">
      <formula>AR53=TRUE</formula>
    </cfRule>
  </conditionalFormatting>
  <conditionalFormatting sqref="AR54:AU54">
    <cfRule type="expression" dxfId="191" priority="738">
      <formula>AR55=TRUE</formula>
    </cfRule>
  </conditionalFormatting>
  <conditionalFormatting sqref="AR56:AU56">
    <cfRule type="expression" dxfId="190" priority="728">
      <formula>AR57=TRUE</formula>
    </cfRule>
  </conditionalFormatting>
  <conditionalFormatting sqref="AR58:AU58">
    <cfRule type="expression" dxfId="189" priority="718">
      <formula>AR59=TRUE</formula>
    </cfRule>
  </conditionalFormatting>
  <conditionalFormatting sqref="AR60:AU60">
    <cfRule type="expression" dxfId="188" priority="708">
      <formula>AR61=TRUE</formula>
    </cfRule>
  </conditionalFormatting>
  <conditionalFormatting sqref="AR62:AU62">
    <cfRule type="expression" dxfId="187" priority="698">
      <formula>AR63=TRUE</formula>
    </cfRule>
  </conditionalFormatting>
  <conditionalFormatting sqref="AR64:AU64">
    <cfRule type="expression" dxfId="186" priority="688">
      <formula>AR65=TRUE</formula>
    </cfRule>
  </conditionalFormatting>
  <conditionalFormatting sqref="AR66:AU66">
    <cfRule type="expression" dxfId="185" priority="678">
      <formula>AR67=TRUE</formula>
    </cfRule>
  </conditionalFormatting>
  <conditionalFormatting sqref="AR68:AU68">
    <cfRule type="expression" dxfId="184" priority="668">
      <formula>AR69=TRUE</formula>
    </cfRule>
  </conditionalFormatting>
  <conditionalFormatting sqref="AR70:AU70">
    <cfRule type="expression" dxfId="183" priority="658">
      <formula>AR71=TRUE</formula>
    </cfRule>
  </conditionalFormatting>
  <conditionalFormatting sqref="AR72:AU72">
    <cfRule type="expression" dxfId="182" priority="648">
      <formula>AR73=TRUE</formula>
    </cfRule>
  </conditionalFormatting>
  <conditionalFormatting sqref="AR74:AU74">
    <cfRule type="expression" dxfId="181" priority="638">
      <formula>AR75=TRUE</formula>
    </cfRule>
  </conditionalFormatting>
  <conditionalFormatting sqref="AR76:AU76">
    <cfRule type="expression" dxfId="180" priority="628">
      <formula>AR77=TRUE</formula>
    </cfRule>
  </conditionalFormatting>
  <conditionalFormatting sqref="AR78:AU78">
    <cfRule type="expression" dxfId="179" priority="618">
      <formula>AR79=TRUE</formula>
    </cfRule>
  </conditionalFormatting>
  <conditionalFormatting sqref="AR80:AU80">
    <cfRule type="expression" dxfId="178" priority="608">
      <formula>AR81=TRUE</formula>
    </cfRule>
  </conditionalFormatting>
  <conditionalFormatting sqref="AR82:AU82">
    <cfRule type="expression" dxfId="177" priority="598">
      <formula>AR83=TRUE</formula>
    </cfRule>
  </conditionalFormatting>
  <conditionalFormatting sqref="AR84:AU84">
    <cfRule type="expression" dxfId="176" priority="588">
      <formula>AR85=TRUE</formula>
    </cfRule>
  </conditionalFormatting>
  <conditionalFormatting sqref="AR86:AU86">
    <cfRule type="expression" dxfId="175" priority="578">
      <formula>AR87=TRUE</formula>
    </cfRule>
  </conditionalFormatting>
  <conditionalFormatting sqref="AR88:AU88">
    <cfRule type="expression" dxfId="174" priority="568">
      <formula>AR89=TRUE</formula>
    </cfRule>
  </conditionalFormatting>
  <conditionalFormatting sqref="AR90:AU90">
    <cfRule type="expression" dxfId="173" priority="558">
      <formula>AR91=TRUE</formula>
    </cfRule>
  </conditionalFormatting>
  <conditionalFormatting sqref="AR92:AU92">
    <cfRule type="expression" dxfId="172" priority="548">
      <formula>AR93=TRUE</formula>
    </cfRule>
  </conditionalFormatting>
  <conditionalFormatting sqref="AR94:AU94">
    <cfRule type="expression" dxfId="171" priority="538">
      <formula>AR95=TRUE</formula>
    </cfRule>
  </conditionalFormatting>
  <conditionalFormatting sqref="AR96:AU96">
    <cfRule type="expression" dxfId="170" priority="528">
      <formula>AR97=TRUE</formula>
    </cfRule>
  </conditionalFormatting>
  <conditionalFormatting sqref="AR98:AU98">
    <cfRule type="expression" dxfId="169" priority="518">
      <formula>AR99=TRUE</formula>
    </cfRule>
  </conditionalFormatting>
  <conditionalFormatting sqref="AR100:AU100">
    <cfRule type="expression" dxfId="168" priority="508">
      <formula>AR101=TRUE</formula>
    </cfRule>
  </conditionalFormatting>
  <conditionalFormatting sqref="AR102:AU102">
    <cfRule type="expression" dxfId="167" priority="498">
      <formula>AR103=TRUE</formula>
    </cfRule>
  </conditionalFormatting>
  <conditionalFormatting sqref="AR104:AU104">
    <cfRule type="expression" dxfId="166" priority="488">
      <formula>AR105=TRUE</formula>
    </cfRule>
  </conditionalFormatting>
  <conditionalFormatting sqref="AR106:AU106">
    <cfRule type="expression" dxfId="165" priority="478">
      <formula>AR107=TRUE</formula>
    </cfRule>
  </conditionalFormatting>
  <conditionalFormatting sqref="AR108:AU108">
    <cfRule type="expression" dxfId="164" priority="468">
      <formula>AR109=TRUE</formula>
    </cfRule>
  </conditionalFormatting>
  <conditionalFormatting sqref="AR110:AU110">
    <cfRule type="expression" dxfId="163" priority="458">
      <formula>AR111=TRUE</formula>
    </cfRule>
  </conditionalFormatting>
  <conditionalFormatting sqref="AR112:AU112">
    <cfRule type="expression" dxfId="162" priority="448">
      <formula>AR113=TRUE</formula>
    </cfRule>
  </conditionalFormatting>
  <conditionalFormatting sqref="AR114:AU114">
    <cfRule type="expression" dxfId="161" priority="438">
      <formula>AR115=TRUE</formula>
    </cfRule>
  </conditionalFormatting>
  <conditionalFormatting sqref="AR116:AU116">
    <cfRule type="expression" dxfId="160" priority="428">
      <formula>AR117=TRUE</formula>
    </cfRule>
  </conditionalFormatting>
  <conditionalFormatting sqref="AR118:AU118">
    <cfRule type="expression" dxfId="159" priority="418">
      <formula>AR119=TRUE</formula>
    </cfRule>
  </conditionalFormatting>
  <conditionalFormatting sqref="AR120:AU120">
    <cfRule type="expression" dxfId="158" priority="408">
      <formula>AR121=TRUE</formula>
    </cfRule>
  </conditionalFormatting>
  <conditionalFormatting sqref="AR122:AU122">
    <cfRule type="expression" dxfId="157" priority="398">
      <formula>AR123=TRUE</formula>
    </cfRule>
  </conditionalFormatting>
  <conditionalFormatting sqref="AR124:AU124">
    <cfRule type="expression" dxfId="156" priority="388">
      <formula>AR125=TRUE</formula>
    </cfRule>
  </conditionalFormatting>
  <conditionalFormatting sqref="AR126:AU126">
    <cfRule type="expression" dxfId="155" priority="378">
      <formula>AR127=TRUE</formula>
    </cfRule>
  </conditionalFormatting>
  <conditionalFormatting sqref="AR128:AU128">
    <cfRule type="expression" dxfId="154" priority="368">
      <formula>AR129=TRUE</formula>
    </cfRule>
  </conditionalFormatting>
  <conditionalFormatting sqref="AR130:AU130">
    <cfRule type="expression" dxfId="153" priority="358">
      <formula>AR131=TRUE</formula>
    </cfRule>
  </conditionalFormatting>
  <conditionalFormatting sqref="AR132:AU132">
    <cfRule type="expression" dxfId="152" priority="348">
      <formula>AR133=TRUE</formula>
    </cfRule>
  </conditionalFormatting>
  <conditionalFormatting sqref="AR134:AU134">
    <cfRule type="expression" dxfId="151" priority="338">
      <formula>AR135=TRUE</formula>
    </cfRule>
  </conditionalFormatting>
  <conditionalFormatting sqref="AR136:AU136">
    <cfRule type="expression" dxfId="150" priority="328">
      <formula>AR137=TRUE</formula>
    </cfRule>
  </conditionalFormatting>
  <conditionalFormatting sqref="AR138:AU138">
    <cfRule type="expression" dxfId="149" priority="318">
      <formula>AR139=TRUE</formula>
    </cfRule>
  </conditionalFormatting>
  <conditionalFormatting sqref="AR140:AU140">
    <cfRule type="expression" dxfId="148" priority="308">
      <formula>AR141=TRUE</formula>
    </cfRule>
  </conditionalFormatting>
  <conditionalFormatting sqref="AR142:AU142">
    <cfRule type="expression" dxfId="147" priority="298">
      <formula>AR143=TRUE</formula>
    </cfRule>
  </conditionalFormatting>
  <conditionalFormatting sqref="AR144:AU144">
    <cfRule type="expression" dxfId="146" priority="288">
      <formula>AR145=TRUE</formula>
    </cfRule>
  </conditionalFormatting>
  <conditionalFormatting sqref="AR146:AU146">
    <cfRule type="expression" dxfId="145" priority="278">
      <formula>AR147=TRUE</formula>
    </cfRule>
  </conditionalFormatting>
  <conditionalFormatting sqref="AR148:AU148">
    <cfRule type="expression" dxfId="144" priority="268">
      <formula>AR149=TRUE</formula>
    </cfRule>
  </conditionalFormatting>
  <conditionalFormatting sqref="AR150:AU150">
    <cfRule type="expression" dxfId="143" priority="258">
      <formula>AR151=TRUE</formula>
    </cfRule>
  </conditionalFormatting>
  <conditionalFormatting sqref="AR152:AU152">
    <cfRule type="expression" dxfId="142" priority="248">
      <formula>AR153=TRUE</formula>
    </cfRule>
  </conditionalFormatting>
  <conditionalFormatting sqref="AR154:AU154">
    <cfRule type="expression" dxfId="141" priority="238">
      <formula>AR155=TRUE</formula>
    </cfRule>
  </conditionalFormatting>
  <conditionalFormatting sqref="AR156:AU156">
    <cfRule type="expression" dxfId="140" priority="228">
      <formula>AR157=TRUE</formula>
    </cfRule>
  </conditionalFormatting>
  <conditionalFormatting sqref="AR158:AU158">
    <cfRule type="expression" dxfId="139" priority="218">
      <formula>AR159=TRUE</formula>
    </cfRule>
  </conditionalFormatting>
  <conditionalFormatting sqref="AR160:AU160">
    <cfRule type="expression" dxfId="138" priority="208">
      <formula>AR161=TRUE</formula>
    </cfRule>
  </conditionalFormatting>
  <conditionalFormatting sqref="AR162:AU162">
    <cfRule type="expression" dxfId="137" priority="198">
      <formula>AR163=TRUE</formula>
    </cfRule>
  </conditionalFormatting>
  <conditionalFormatting sqref="AR164:AU164">
    <cfRule type="expression" dxfId="136" priority="188">
      <formula>AR165=TRUE</formula>
    </cfRule>
  </conditionalFormatting>
  <conditionalFormatting sqref="AR166:AU166">
    <cfRule type="expression" dxfId="135" priority="178">
      <formula>AR167=TRUE</formula>
    </cfRule>
  </conditionalFormatting>
  <conditionalFormatting sqref="AR168:AU168">
    <cfRule type="expression" dxfId="134" priority="168">
      <formula>AR169=TRUE</formula>
    </cfRule>
  </conditionalFormatting>
  <conditionalFormatting sqref="AR170:AU170">
    <cfRule type="expression" dxfId="133" priority="158">
      <formula>AR171=TRUE</formula>
    </cfRule>
  </conditionalFormatting>
  <conditionalFormatting sqref="AR172:AU172">
    <cfRule type="expression" dxfId="132" priority="148">
      <formula>AR173=TRUE</formula>
    </cfRule>
  </conditionalFormatting>
  <conditionalFormatting sqref="AR174:AU174">
    <cfRule type="expression" dxfId="131" priority="138">
      <formula>AR175=TRUE</formula>
    </cfRule>
  </conditionalFormatting>
  <conditionalFormatting sqref="AR176:AU176">
    <cfRule type="expression" dxfId="130" priority="128">
      <formula>AR177=TRUE</formula>
    </cfRule>
  </conditionalFormatting>
  <conditionalFormatting sqref="AR178:AU178">
    <cfRule type="expression" dxfId="129" priority="118">
      <formula>AR179=TRUE</formula>
    </cfRule>
  </conditionalFormatting>
  <conditionalFormatting sqref="AR180:AU180">
    <cfRule type="expression" dxfId="128" priority="108">
      <formula>AR181=TRUE</formula>
    </cfRule>
  </conditionalFormatting>
  <conditionalFormatting sqref="AR182:AU182">
    <cfRule type="expression" dxfId="127" priority="98">
      <formula>AR183=TRUE</formula>
    </cfRule>
  </conditionalFormatting>
  <conditionalFormatting sqref="AR184:AU184">
    <cfRule type="expression" dxfId="126" priority="88">
      <formula>AR185=TRUE</formula>
    </cfRule>
  </conditionalFormatting>
  <conditionalFormatting sqref="AR186:AU186">
    <cfRule type="expression" dxfId="125" priority="78">
      <formula>AR187=TRUE</formula>
    </cfRule>
  </conditionalFormatting>
  <conditionalFormatting sqref="AR188:AU188">
    <cfRule type="expression" dxfId="124" priority="68">
      <formula>AR189=TRUE</formula>
    </cfRule>
  </conditionalFormatting>
  <conditionalFormatting sqref="AR190:AU190">
    <cfRule type="expression" dxfId="123" priority="58">
      <formula>AR191=TRUE</formula>
    </cfRule>
  </conditionalFormatting>
  <conditionalFormatting sqref="AR192:AU192">
    <cfRule type="expression" dxfId="122" priority="48">
      <formula>AR193=TRUE</formula>
    </cfRule>
  </conditionalFormatting>
  <conditionalFormatting sqref="AR194:AU194">
    <cfRule type="expression" dxfId="121" priority="38">
      <formula>AR195=TRUE</formula>
    </cfRule>
  </conditionalFormatting>
  <conditionalFormatting sqref="AR196:AU196">
    <cfRule type="expression" dxfId="120" priority="28">
      <formula>AR197=TRUE</formula>
    </cfRule>
  </conditionalFormatting>
  <conditionalFormatting sqref="AR198:AU198">
    <cfRule type="expression" dxfId="119" priority="18">
      <formula>AR199=TRUE</formula>
    </cfRule>
  </conditionalFormatting>
  <conditionalFormatting sqref="AR200:AU200">
    <cfRule type="expression" dxfId="118" priority="8">
      <formula>AR201=TRUE</formula>
    </cfRule>
  </conditionalFormatting>
  <conditionalFormatting sqref="AW12:AZ12">
    <cfRule type="expression" dxfId="117" priority="1898">
      <formula>AW13=TRUE</formula>
    </cfRule>
  </conditionalFormatting>
  <conditionalFormatting sqref="AW14:AZ14">
    <cfRule type="expression" dxfId="116" priority="947">
      <formula>AW15=TRUE</formula>
    </cfRule>
  </conditionalFormatting>
  <conditionalFormatting sqref="AW16:AZ16">
    <cfRule type="expression" dxfId="115" priority="937">
      <formula>AW17=TRUE</formula>
    </cfRule>
  </conditionalFormatting>
  <conditionalFormatting sqref="AW18:AZ18">
    <cfRule type="expression" dxfId="114" priority="927">
      <formula>AW19=TRUE</formula>
    </cfRule>
  </conditionalFormatting>
  <conditionalFormatting sqref="AW20:AZ20">
    <cfRule type="expression" dxfId="113" priority="907">
      <formula>AW21=TRUE</formula>
    </cfRule>
  </conditionalFormatting>
  <conditionalFormatting sqref="AW22:AZ22">
    <cfRule type="expression" dxfId="112" priority="897">
      <formula>AW23=TRUE</formula>
    </cfRule>
  </conditionalFormatting>
  <conditionalFormatting sqref="AW24:AZ24">
    <cfRule type="expression" dxfId="111" priority="887">
      <formula>AW25=TRUE</formula>
    </cfRule>
  </conditionalFormatting>
  <conditionalFormatting sqref="AW26:AZ26">
    <cfRule type="expression" dxfId="110" priority="877">
      <formula>AW27=TRUE</formula>
    </cfRule>
  </conditionalFormatting>
  <conditionalFormatting sqref="AW28:AZ28">
    <cfRule type="expression" dxfId="109" priority="867">
      <formula>AW29=TRUE</formula>
    </cfRule>
  </conditionalFormatting>
  <conditionalFormatting sqref="AW30:AZ30">
    <cfRule type="expression" dxfId="108" priority="857">
      <formula>AW31=TRUE</formula>
    </cfRule>
  </conditionalFormatting>
  <conditionalFormatting sqref="AW32:AZ32">
    <cfRule type="expression" dxfId="107" priority="847">
      <formula>AW33=TRUE</formula>
    </cfRule>
  </conditionalFormatting>
  <conditionalFormatting sqref="AW34:AZ34">
    <cfRule type="expression" dxfId="106" priority="837">
      <formula>AW35=TRUE</formula>
    </cfRule>
  </conditionalFormatting>
  <conditionalFormatting sqref="AW36:AZ36">
    <cfRule type="expression" dxfId="105" priority="827">
      <formula>AW37=TRUE</formula>
    </cfRule>
  </conditionalFormatting>
  <conditionalFormatting sqref="AW38:AZ38">
    <cfRule type="expression" dxfId="104" priority="817">
      <formula>AW39=TRUE</formula>
    </cfRule>
  </conditionalFormatting>
  <conditionalFormatting sqref="AW40:AZ40">
    <cfRule type="expression" dxfId="103" priority="807">
      <formula>AW41=TRUE</formula>
    </cfRule>
  </conditionalFormatting>
  <conditionalFormatting sqref="AW42:AZ42">
    <cfRule type="expression" dxfId="102" priority="797">
      <formula>AW43=TRUE</formula>
    </cfRule>
  </conditionalFormatting>
  <conditionalFormatting sqref="AW44:AZ44">
    <cfRule type="expression" dxfId="101" priority="787">
      <formula>AW45=TRUE</formula>
    </cfRule>
  </conditionalFormatting>
  <conditionalFormatting sqref="AW46:AZ46">
    <cfRule type="expression" dxfId="100" priority="777">
      <formula>AW47=TRUE</formula>
    </cfRule>
  </conditionalFormatting>
  <conditionalFormatting sqref="AW48:AZ48">
    <cfRule type="expression" dxfId="99" priority="767">
      <formula>AW49=TRUE</formula>
    </cfRule>
  </conditionalFormatting>
  <conditionalFormatting sqref="AW50:AZ50">
    <cfRule type="expression" dxfId="98" priority="757">
      <formula>AW51=TRUE</formula>
    </cfRule>
  </conditionalFormatting>
  <conditionalFormatting sqref="AW52:AZ52">
    <cfRule type="expression" dxfId="97" priority="747">
      <formula>AW53=TRUE</formula>
    </cfRule>
  </conditionalFormatting>
  <conditionalFormatting sqref="AW54:AZ54">
    <cfRule type="expression" dxfId="96" priority="737">
      <formula>AW55=TRUE</formula>
    </cfRule>
  </conditionalFormatting>
  <conditionalFormatting sqref="AW56:AZ56">
    <cfRule type="expression" dxfId="95" priority="727">
      <formula>AW57=TRUE</formula>
    </cfRule>
  </conditionalFormatting>
  <conditionalFormatting sqref="AW58:AZ58">
    <cfRule type="expression" dxfId="94" priority="717">
      <formula>AW59=TRUE</formula>
    </cfRule>
  </conditionalFormatting>
  <conditionalFormatting sqref="AW60:AZ60">
    <cfRule type="expression" dxfId="93" priority="707">
      <formula>AW61=TRUE</formula>
    </cfRule>
  </conditionalFormatting>
  <conditionalFormatting sqref="AW62:AZ62">
    <cfRule type="expression" dxfId="92" priority="697">
      <formula>AW63=TRUE</formula>
    </cfRule>
  </conditionalFormatting>
  <conditionalFormatting sqref="AW64:AZ64">
    <cfRule type="expression" dxfId="91" priority="687">
      <formula>AW65=TRUE</formula>
    </cfRule>
  </conditionalFormatting>
  <conditionalFormatting sqref="AW66:AZ66">
    <cfRule type="expression" dxfId="90" priority="677">
      <formula>AW67=TRUE</formula>
    </cfRule>
  </conditionalFormatting>
  <conditionalFormatting sqref="AW68:AZ68">
    <cfRule type="expression" dxfId="89" priority="667">
      <formula>AW69=TRUE</formula>
    </cfRule>
  </conditionalFormatting>
  <conditionalFormatting sqref="AW70:AZ70">
    <cfRule type="expression" dxfId="88" priority="657">
      <formula>AW71=TRUE</formula>
    </cfRule>
  </conditionalFormatting>
  <conditionalFormatting sqref="AW72:AZ72">
    <cfRule type="expression" dxfId="87" priority="647">
      <formula>AW73=TRUE</formula>
    </cfRule>
  </conditionalFormatting>
  <conditionalFormatting sqref="AW74:AZ74">
    <cfRule type="expression" dxfId="86" priority="637">
      <formula>AW75=TRUE</formula>
    </cfRule>
  </conditionalFormatting>
  <conditionalFormatting sqref="AW76:AZ76">
    <cfRule type="expression" dxfId="85" priority="627">
      <formula>AW77=TRUE</formula>
    </cfRule>
  </conditionalFormatting>
  <conditionalFormatting sqref="AW78:AZ78">
    <cfRule type="expression" dxfId="84" priority="617">
      <formula>AW79=TRUE</formula>
    </cfRule>
  </conditionalFormatting>
  <conditionalFormatting sqref="AW80:AZ80">
    <cfRule type="expression" dxfId="83" priority="607">
      <formula>AW81=TRUE</formula>
    </cfRule>
  </conditionalFormatting>
  <conditionalFormatting sqref="AW82:AZ82">
    <cfRule type="expression" dxfId="82" priority="597">
      <formula>AW83=TRUE</formula>
    </cfRule>
  </conditionalFormatting>
  <conditionalFormatting sqref="AW84:AZ84">
    <cfRule type="expression" dxfId="81" priority="587">
      <formula>AW85=TRUE</formula>
    </cfRule>
  </conditionalFormatting>
  <conditionalFormatting sqref="AW86:AZ86">
    <cfRule type="expression" dxfId="80" priority="577">
      <formula>AW87=TRUE</formula>
    </cfRule>
  </conditionalFormatting>
  <conditionalFormatting sqref="AW88:AZ88">
    <cfRule type="expression" dxfId="79" priority="567">
      <formula>AW89=TRUE</formula>
    </cfRule>
  </conditionalFormatting>
  <conditionalFormatting sqref="AW90:AZ90">
    <cfRule type="expression" dxfId="78" priority="557">
      <formula>AW91=TRUE</formula>
    </cfRule>
  </conditionalFormatting>
  <conditionalFormatting sqref="AW92:AZ92">
    <cfRule type="expression" dxfId="77" priority="547">
      <formula>AW93=TRUE</formula>
    </cfRule>
  </conditionalFormatting>
  <conditionalFormatting sqref="AW94:AZ94">
    <cfRule type="expression" dxfId="76" priority="537">
      <formula>AW95=TRUE</formula>
    </cfRule>
  </conditionalFormatting>
  <conditionalFormatting sqref="AW96:AZ96">
    <cfRule type="expression" dxfId="75" priority="527">
      <formula>AW97=TRUE</formula>
    </cfRule>
  </conditionalFormatting>
  <conditionalFormatting sqref="AW98:AZ98">
    <cfRule type="expression" dxfId="74" priority="517">
      <formula>AW99=TRUE</formula>
    </cfRule>
  </conditionalFormatting>
  <conditionalFormatting sqref="AW100:AZ100">
    <cfRule type="expression" dxfId="73" priority="507">
      <formula>AW101=TRUE</formula>
    </cfRule>
  </conditionalFormatting>
  <conditionalFormatting sqref="AW102:AZ102">
    <cfRule type="expression" dxfId="72" priority="497">
      <formula>AW103=TRUE</formula>
    </cfRule>
  </conditionalFormatting>
  <conditionalFormatting sqref="AW104:AZ104">
    <cfRule type="expression" dxfId="71" priority="487">
      <formula>AW105=TRUE</formula>
    </cfRule>
  </conditionalFormatting>
  <conditionalFormatting sqref="AW106:AZ106">
    <cfRule type="expression" dxfId="70" priority="477">
      <formula>AW107=TRUE</formula>
    </cfRule>
  </conditionalFormatting>
  <conditionalFormatting sqref="AW108:AZ108">
    <cfRule type="expression" dxfId="69" priority="467">
      <formula>AW109=TRUE</formula>
    </cfRule>
  </conditionalFormatting>
  <conditionalFormatting sqref="AW110:AZ110">
    <cfRule type="expression" dxfId="68" priority="457">
      <formula>AW111=TRUE</formula>
    </cfRule>
  </conditionalFormatting>
  <conditionalFormatting sqref="AW112:AZ112">
    <cfRule type="expression" dxfId="67" priority="447">
      <formula>AW113=TRUE</formula>
    </cfRule>
  </conditionalFormatting>
  <conditionalFormatting sqref="AW114:AZ114">
    <cfRule type="expression" dxfId="66" priority="437">
      <formula>AW115=TRUE</formula>
    </cfRule>
  </conditionalFormatting>
  <conditionalFormatting sqref="AW116:AZ116">
    <cfRule type="expression" dxfId="65" priority="427">
      <formula>AW117=TRUE</formula>
    </cfRule>
  </conditionalFormatting>
  <conditionalFormatting sqref="AW118:AZ118">
    <cfRule type="expression" dxfId="64" priority="417">
      <formula>AW119=TRUE</formula>
    </cfRule>
  </conditionalFormatting>
  <conditionalFormatting sqref="AW120:AZ120">
    <cfRule type="expression" dxfId="63" priority="407">
      <formula>AW121=TRUE</formula>
    </cfRule>
  </conditionalFormatting>
  <conditionalFormatting sqref="AW122:AZ122">
    <cfRule type="expression" dxfId="62" priority="397">
      <formula>AW123=TRUE</formula>
    </cfRule>
  </conditionalFormatting>
  <conditionalFormatting sqref="AW124:AZ124">
    <cfRule type="expression" dxfId="61" priority="387">
      <formula>AW125=TRUE</formula>
    </cfRule>
  </conditionalFormatting>
  <conditionalFormatting sqref="AW126:AZ126">
    <cfRule type="expression" dxfId="60" priority="377">
      <formula>AW127=TRUE</formula>
    </cfRule>
  </conditionalFormatting>
  <conditionalFormatting sqref="AW128:AZ128">
    <cfRule type="expression" dxfId="59" priority="367">
      <formula>AW129=TRUE</formula>
    </cfRule>
  </conditionalFormatting>
  <conditionalFormatting sqref="AW130:AZ130">
    <cfRule type="expression" dxfId="58" priority="357">
      <formula>AW131=TRUE</formula>
    </cfRule>
  </conditionalFormatting>
  <conditionalFormatting sqref="AW132:AZ132">
    <cfRule type="expression" dxfId="57" priority="347">
      <formula>AW133=TRUE</formula>
    </cfRule>
  </conditionalFormatting>
  <conditionalFormatting sqref="AW134:AZ134">
    <cfRule type="expression" dxfId="56" priority="337">
      <formula>AW135=TRUE</formula>
    </cfRule>
  </conditionalFormatting>
  <conditionalFormatting sqref="AW136:AZ136">
    <cfRule type="expression" dxfId="55" priority="327">
      <formula>AW137=TRUE</formula>
    </cfRule>
  </conditionalFormatting>
  <conditionalFormatting sqref="AW138:AZ138">
    <cfRule type="expression" dxfId="54" priority="317">
      <formula>AW139=TRUE</formula>
    </cfRule>
  </conditionalFormatting>
  <conditionalFormatting sqref="AW140:AZ140">
    <cfRule type="expression" dxfId="53" priority="307">
      <formula>AW141=TRUE</formula>
    </cfRule>
  </conditionalFormatting>
  <conditionalFormatting sqref="AW142:AZ142">
    <cfRule type="expression" dxfId="52" priority="297">
      <formula>AW143=TRUE</formula>
    </cfRule>
  </conditionalFormatting>
  <conditionalFormatting sqref="AW144:AZ144">
    <cfRule type="expression" dxfId="51" priority="287">
      <formula>AW145=TRUE</formula>
    </cfRule>
  </conditionalFormatting>
  <conditionalFormatting sqref="AW146:AZ146">
    <cfRule type="expression" dxfId="50" priority="277">
      <formula>AW147=TRUE</formula>
    </cfRule>
  </conditionalFormatting>
  <conditionalFormatting sqref="AW148:AZ148">
    <cfRule type="expression" dxfId="49" priority="267">
      <formula>AW149=TRUE</formula>
    </cfRule>
  </conditionalFormatting>
  <conditionalFormatting sqref="AW150:AZ150">
    <cfRule type="expression" dxfId="48" priority="257">
      <formula>AW151=TRUE</formula>
    </cfRule>
  </conditionalFormatting>
  <conditionalFormatting sqref="AW152:AZ152">
    <cfRule type="expression" dxfId="47" priority="247">
      <formula>AW153=TRUE</formula>
    </cfRule>
  </conditionalFormatting>
  <conditionalFormatting sqref="AW154:AZ154">
    <cfRule type="expression" dxfId="46" priority="237">
      <formula>AW155=TRUE</formula>
    </cfRule>
  </conditionalFormatting>
  <conditionalFormatting sqref="AW156:AZ156">
    <cfRule type="expression" dxfId="45" priority="227">
      <formula>AW157=TRUE</formula>
    </cfRule>
  </conditionalFormatting>
  <conditionalFormatting sqref="AW158:AZ158">
    <cfRule type="expression" dxfId="44" priority="217">
      <formula>AW159=TRUE</formula>
    </cfRule>
  </conditionalFormatting>
  <conditionalFormatting sqref="AW160:AZ160">
    <cfRule type="expression" dxfId="43" priority="207">
      <formula>AW161=TRUE</formula>
    </cfRule>
  </conditionalFormatting>
  <conditionalFormatting sqref="AW162:AZ162">
    <cfRule type="expression" dxfId="42" priority="197">
      <formula>AW163=TRUE</formula>
    </cfRule>
  </conditionalFormatting>
  <conditionalFormatting sqref="AW164:AZ164">
    <cfRule type="expression" dxfId="41" priority="187">
      <formula>AW165=TRUE</formula>
    </cfRule>
  </conditionalFormatting>
  <conditionalFormatting sqref="AW166:AZ166">
    <cfRule type="expression" dxfId="40" priority="177">
      <formula>AW167=TRUE</formula>
    </cfRule>
  </conditionalFormatting>
  <conditionalFormatting sqref="AW168:AZ168">
    <cfRule type="expression" dxfId="39" priority="167">
      <formula>AW169=TRUE</formula>
    </cfRule>
  </conditionalFormatting>
  <conditionalFormatting sqref="AW170:AZ170">
    <cfRule type="expression" dxfId="38" priority="157">
      <formula>AW171=TRUE</formula>
    </cfRule>
  </conditionalFormatting>
  <conditionalFormatting sqref="AW172:AZ172">
    <cfRule type="expression" dxfId="37" priority="147">
      <formula>AW173=TRUE</formula>
    </cfRule>
  </conditionalFormatting>
  <conditionalFormatting sqref="AW174:AZ174">
    <cfRule type="expression" dxfId="36" priority="137">
      <formula>AW175=TRUE</formula>
    </cfRule>
  </conditionalFormatting>
  <conditionalFormatting sqref="AW176:AZ176">
    <cfRule type="expression" dxfId="35" priority="127">
      <formula>AW177=TRUE</formula>
    </cfRule>
  </conditionalFormatting>
  <conditionalFormatting sqref="AW178:AZ178">
    <cfRule type="expression" dxfId="34" priority="117">
      <formula>AW179=TRUE</formula>
    </cfRule>
  </conditionalFormatting>
  <conditionalFormatting sqref="AW180:AZ180">
    <cfRule type="expression" dxfId="33" priority="107">
      <formula>AW181=TRUE</formula>
    </cfRule>
  </conditionalFormatting>
  <conditionalFormatting sqref="AW182:AZ182">
    <cfRule type="expression" dxfId="32" priority="97">
      <formula>AW183=TRUE</formula>
    </cfRule>
  </conditionalFormatting>
  <conditionalFormatting sqref="AW184:AZ184">
    <cfRule type="expression" dxfId="31" priority="87">
      <formula>AW185=TRUE</formula>
    </cfRule>
  </conditionalFormatting>
  <conditionalFormatting sqref="AW186:AZ186">
    <cfRule type="expression" dxfId="30" priority="77">
      <formula>AW187=TRUE</formula>
    </cfRule>
  </conditionalFormatting>
  <conditionalFormatting sqref="AW188:AZ188">
    <cfRule type="expression" dxfId="29" priority="67">
      <formula>AW189=TRUE</formula>
    </cfRule>
  </conditionalFormatting>
  <conditionalFormatting sqref="AW190:AZ190">
    <cfRule type="expression" dxfId="28" priority="57">
      <formula>AW191=TRUE</formula>
    </cfRule>
  </conditionalFormatting>
  <conditionalFormatting sqref="AW192:AZ192">
    <cfRule type="expression" dxfId="27" priority="47">
      <formula>AW193=TRUE</formula>
    </cfRule>
  </conditionalFormatting>
  <conditionalFormatting sqref="AW194:AZ194">
    <cfRule type="expression" dxfId="26" priority="37">
      <formula>AW195=TRUE</formula>
    </cfRule>
  </conditionalFormatting>
  <conditionalFormatting sqref="AW196:AZ196">
    <cfRule type="expression" dxfId="25" priority="27">
      <formula>AW197=TRUE</formula>
    </cfRule>
  </conditionalFormatting>
  <conditionalFormatting sqref="AW198:AZ198">
    <cfRule type="expression" dxfId="24" priority="17">
      <formula>AW199=TRUE</formula>
    </cfRule>
  </conditionalFormatting>
  <conditionalFormatting sqref="AW200:AZ200">
    <cfRule type="expression" dxfId="23" priority="7">
      <formula>AW201=TRUE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A8EF-8FB8-4B66-B153-746C1CC95F07}">
  <sheetPr>
    <outlinePr summaryBelow="0" summaryRight="0"/>
  </sheetPr>
  <dimension ref="A1:W200"/>
  <sheetViews>
    <sheetView showGridLines="0" workbookViewId="0">
      <pane ySplit="9" topLeftCell="A10" activePane="bottomLeft" state="frozen"/>
      <selection pane="bottomLeft"/>
    </sheetView>
  </sheetViews>
  <sheetFormatPr defaultColWidth="12.5703125" defaultRowHeight="15.75" customHeight="1" x14ac:dyDescent="0.2"/>
  <cols>
    <col min="1" max="1" width="2.85546875" style="40" customWidth="1"/>
    <col min="2" max="2" width="12.5703125" style="40"/>
    <col min="3" max="3" width="56.42578125" style="40" customWidth="1"/>
    <col min="4" max="4" width="12.5703125" style="40"/>
    <col min="5" max="5" width="56.7109375" style="40" customWidth="1"/>
    <col min="6" max="6" width="12.5703125" style="40" customWidth="1"/>
    <col min="7" max="7" width="43" style="40" customWidth="1"/>
    <col min="8" max="11" width="3.85546875" style="40" customWidth="1"/>
    <col min="12" max="12" width="17.140625" style="40" customWidth="1"/>
    <col min="13" max="13" width="12.5703125" style="40"/>
    <col min="14" max="14" width="17.85546875" style="40" customWidth="1"/>
    <col min="15" max="16" width="2.85546875" style="40" customWidth="1"/>
    <col min="17" max="17" width="12.5703125" style="40"/>
    <col min="18" max="18" width="2.85546875" style="40" customWidth="1"/>
    <col min="19" max="19" width="12.5703125" style="40"/>
    <col min="20" max="20" width="2.85546875" style="40" customWidth="1"/>
    <col min="21" max="21" width="12.5703125" style="40" customWidth="1"/>
    <col min="22" max="22" width="2.5703125" style="40" customWidth="1"/>
    <col min="23" max="23" width="46.42578125" style="40" customWidth="1"/>
    <col min="24" max="16384" width="12.5703125" style="40"/>
  </cols>
  <sheetData>
    <row r="1" spans="1:23" ht="9.75" customHeight="1" x14ac:dyDescent="0.55000000000000004">
      <c r="A1" s="37" t="s">
        <v>98</v>
      </c>
      <c r="B1" s="185"/>
      <c r="C1" s="38"/>
      <c r="D1" s="38"/>
      <c r="E1" s="38"/>
      <c r="F1" s="38"/>
      <c r="G1" s="38"/>
      <c r="H1" s="184"/>
      <c r="I1" s="184"/>
      <c r="J1" s="184"/>
      <c r="K1" s="184"/>
      <c r="L1" s="184"/>
      <c r="M1" s="184"/>
      <c r="N1" s="184"/>
      <c r="O1" s="39"/>
      <c r="P1" s="57"/>
      <c r="Q1" s="59"/>
      <c r="R1" s="57"/>
      <c r="S1" s="59"/>
      <c r="T1" s="59"/>
      <c r="U1" s="59"/>
      <c r="V1" s="59"/>
      <c r="W1" s="59"/>
    </row>
    <row r="2" spans="1:23" ht="39" thickBot="1" x14ac:dyDescent="0.6">
      <c r="A2" s="37" t="s">
        <v>94</v>
      </c>
      <c r="B2" s="41" t="s">
        <v>223</v>
      </c>
      <c r="C2" s="42"/>
      <c r="D2" s="42"/>
      <c r="E2" s="42"/>
      <c r="F2" s="183"/>
      <c r="G2" s="287" t="s">
        <v>193</v>
      </c>
      <c r="H2" s="288"/>
      <c r="I2" s="288"/>
      <c r="J2" s="288"/>
      <c r="K2" s="288"/>
      <c r="L2" s="288"/>
      <c r="M2" s="288"/>
      <c r="N2" s="288"/>
      <c r="O2" s="39"/>
      <c r="P2" s="57"/>
      <c r="Q2" s="59" t="s">
        <v>222</v>
      </c>
      <c r="R2" s="57"/>
      <c r="S2" s="59" t="s">
        <v>52</v>
      </c>
      <c r="T2" s="59"/>
      <c r="U2" s="59" t="s">
        <v>221</v>
      </c>
      <c r="V2" s="59"/>
      <c r="W2" s="59" t="s">
        <v>220</v>
      </c>
    </row>
    <row r="3" spans="1:23" ht="21" customHeight="1" thickTop="1" x14ac:dyDescent="0.2">
      <c r="A3" s="38"/>
      <c r="B3" s="38"/>
      <c r="C3" s="38"/>
      <c r="D3" s="38"/>
      <c r="E3" s="39"/>
      <c r="F3" s="39"/>
      <c r="G3" s="39"/>
      <c r="H3" s="39"/>
      <c r="I3" s="196" t="s">
        <v>219</v>
      </c>
      <c r="J3" s="196" t="s">
        <v>218</v>
      </c>
      <c r="K3" s="196" t="s">
        <v>217</v>
      </c>
      <c r="L3" s="39"/>
      <c r="M3" s="38"/>
      <c r="N3" s="38"/>
      <c r="O3" s="39"/>
      <c r="P3" s="57"/>
      <c r="Q3" s="60" t="s">
        <v>101</v>
      </c>
      <c r="R3" s="57"/>
      <c r="S3" s="60" t="s">
        <v>54</v>
      </c>
      <c r="T3" s="179"/>
      <c r="U3" s="60" t="s">
        <v>199</v>
      </c>
      <c r="V3" s="179"/>
      <c r="W3" s="60" t="s">
        <v>216</v>
      </c>
    </row>
    <row r="4" spans="1:23" ht="21" customHeight="1" x14ac:dyDescent="0.2">
      <c r="A4" s="61"/>
      <c r="B4" s="62" t="s">
        <v>6</v>
      </c>
      <c r="C4" s="63"/>
      <c r="D4" s="178" t="s">
        <v>188</v>
      </c>
      <c r="E4" s="63"/>
      <c r="F4" s="39"/>
      <c r="G4" s="39"/>
      <c r="H4" s="195" t="s">
        <v>187</v>
      </c>
      <c r="I4" s="181">
        <f>COUNTIFS($D$10:$D200,"High",$N$10:$N200,"Invalidated")</f>
        <v>0</v>
      </c>
      <c r="J4" s="180">
        <f>COUNTIFS($D$10:$D200,"High",$N$10:$N200,"Partially validated")</f>
        <v>0</v>
      </c>
      <c r="K4" s="176">
        <f>COUNTIFS($D$10:$D200,"High",$N$10:$N200,"Validated")</f>
        <v>0</v>
      </c>
      <c r="L4" s="289" t="s">
        <v>215</v>
      </c>
      <c r="M4" s="290">
        <f ca="1">COUNTIFS(N10:N200,"",M10:M200,"&lt;="&amp;TODAY())</f>
        <v>0</v>
      </c>
      <c r="N4" s="289" t="s">
        <v>214</v>
      </c>
      <c r="O4" s="66"/>
      <c r="P4" s="67"/>
      <c r="Q4" s="60" t="s">
        <v>99</v>
      </c>
      <c r="R4" s="67"/>
      <c r="S4" s="60" t="s">
        <v>59</v>
      </c>
      <c r="T4" s="179"/>
      <c r="U4" s="60" t="s">
        <v>60</v>
      </c>
      <c r="V4" s="179"/>
      <c r="W4" s="60" t="s">
        <v>196</v>
      </c>
    </row>
    <row r="5" spans="1:23" ht="21" customHeight="1" x14ac:dyDescent="0.2">
      <c r="A5" s="61"/>
      <c r="B5" s="62" t="s">
        <v>12</v>
      </c>
      <c r="C5" s="63"/>
      <c r="D5" s="178" t="s">
        <v>183</v>
      </c>
      <c r="E5" s="63"/>
      <c r="F5" s="39"/>
      <c r="G5" s="39"/>
      <c r="H5" s="195" t="s">
        <v>182</v>
      </c>
      <c r="I5" s="180">
        <f>COUNTIFS($D$10:$D200,"Medium",$N$10:$N200,"Invalidated")</f>
        <v>0</v>
      </c>
      <c r="J5" s="176">
        <f>COUNTIFS($D$10:$D200,"Medium",$N$10:$N200,"Partially validated")</f>
        <v>1</v>
      </c>
      <c r="K5" s="175">
        <f>COUNTIFS($D$10:$D200,"Medium",$N$10:$N200,"Validated")</f>
        <v>0</v>
      </c>
      <c r="L5" s="272"/>
      <c r="M5" s="272"/>
      <c r="N5" s="272"/>
      <c r="O5" s="66"/>
      <c r="P5" s="67"/>
      <c r="Q5" s="60" t="s">
        <v>102</v>
      </c>
      <c r="R5" s="67"/>
      <c r="S5" s="60" t="s">
        <v>61</v>
      </c>
      <c r="T5" s="179"/>
      <c r="U5" s="179"/>
      <c r="V5" s="179"/>
      <c r="W5" s="60" t="s">
        <v>213</v>
      </c>
    </row>
    <row r="6" spans="1:23" ht="21" customHeight="1" x14ac:dyDescent="0.2">
      <c r="A6" s="38"/>
      <c r="B6" s="62" t="s">
        <v>16</v>
      </c>
      <c r="C6" s="63"/>
      <c r="D6" s="178" t="s">
        <v>181</v>
      </c>
      <c r="E6" s="63"/>
      <c r="F6" s="39"/>
      <c r="G6" s="39"/>
      <c r="H6" s="195" t="s">
        <v>180</v>
      </c>
      <c r="I6" s="176">
        <f>COUNTIFS($D$10:$D200,"Low",$N$10:$N200,"Invalidated")</f>
        <v>0</v>
      </c>
      <c r="J6" s="175">
        <f>COUNTIFS($D$10:$D200,"Low",$N$10:$N200,"Partially validated")</f>
        <v>0</v>
      </c>
      <c r="K6" s="174">
        <f>COUNTIFS($D$10:$D200,"Low",$N$10:$N200,"Validated")</f>
        <v>0</v>
      </c>
      <c r="L6" s="272"/>
      <c r="M6" s="272"/>
      <c r="N6" s="272"/>
      <c r="O6" s="39"/>
      <c r="P6" s="57"/>
      <c r="Q6" s="60" t="s">
        <v>212</v>
      </c>
      <c r="R6" s="57"/>
      <c r="S6" s="57"/>
      <c r="T6" s="57"/>
      <c r="U6" s="57"/>
      <c r="V6" s="57"/>
      <c r="W6" s="57"/>
    </row>
    <row r="7" spans="1:23" ht="21" customHeight="1" x14ac:dyDescent="0.2">
      <c r="A7" s="38"/>
      <c r="B7" s="38"/>
      <c r="C7" s="38"/>
      <c r="D7" s="38"/>
      <c r="E7" s="38"/>
      <c r="F7" s="38"/>
      <c r="G7" s="38"/>
      <c r="H7" s="38"/>
      <c r="I7" s="38"/>
      <c r="J7" s="38"/>
      <c r="K7" s="38"/>
      <c r="L7" s="38"/>
      <c r="M7" s="38"/>
      <c r="N7" s="38"/>
      <c r="O7" s="39"/>
      <c r="P7" s="57"/>
      <c r="Q7" s="60" t="s">
        <v>211</v>
      </c>
      <c r="R7" s="57"/>
      <c r="S7" s="57"/>
      <c r="T7" s="57"/>
      <c r="U7" s="57"/>
      <c r="V7" s="57"/>
      <c r="W7" s="57"/>
    </row>
    <row r="8" spans="1:23" ht="21" customHeight="1" x14ac:dyDescent="0.2">
      <c r="A8" s="38"/>
      <c r="B8" s="261" t="s">
        <v>210</v>
      </c>
      <c r="C8" s="272"/>
      <c r="D8" s="291" t="s">
        <v>177</v>
      </c>
      <c r="E8" s="272"/>
      <c r="F8" s="292" t="s">
        <v>209</v>
      </c>
      <c r="G8" s="272"/>
      <c r="H8" s="272"/>
      <c r="I8" s="272"/>
      <c r="J8" s="272"/>
      <c r="K8" s="272"/>
      <c r="L8" s="272"/>
      <c r="M8" s="272"/>
      <c r="N8" s="272"/>
      <c r="O8" s="39"/>
      <c r="P8" s="57"/>
      <c r="Q8" s="60" t="s">
        <v>208</v>
      </c>
      <c r="R8" s="57"/>
      <c r="S8" s="57"/>
      <c r="T8" s="57"/>
      <c r="U8" s="57"/>
      <c r="V8" s="57"/>
      <c r="W8" s="57"/>
    </row>
    <row r="9" spans="1:23" ht="21" customHeight="1" x14ac:dyDescent="0.2">
      <c r="A9" s="46"/>
      <c r="B9" s="47" t="s">
        <v>207</v>
      </c>
      <c r="C9" s="173" t="s">
        <v>23</v>
      </c>
      <c r="D9" s="72" t="s">
        <v>73</v>
      </c>
      <c r="E9" s="194" t="s">
        <v>171</v>
      </c>
      <c r="F9" s="172" t="s">
        <v>206</v>
      </c>
      <c r="G9" s="293" t="s">
        <v>205</v>
      </c>
      <c r="H9" s="272"/>
      <c r="I9" s="272"/>
      <c r="J9" s="272"/>
      <c r="K9" s="272"/>
      <c r="L9" s="172" t="s">
        <v>204</v>
      </c>
      <c r="M9" s="73" t="s">
        <v>203</v>
      </c>
      <c r="N9" s="73" t="s">
        <v>18</v>
      </c>
      <c r="O9" s="45"/>
      <c r="P9" s="71"/>
      <c r="Q9" s="60" t="s">
        <v>202</v>
      </c>
      <c r="R9" s="71"/>
      <c r="S9" s="71"/>
      <c r="T9" s="71"/>
      <c r="U9" s="71"/>
      <c r="V9" s="71"/>
      <c r="W9" s="71"/>
    </row>
    <row r="10" spans="1:23" ht="25.5" x14ac:dyDescent="0.2">
      <c r="B10" s="193" t="s">
        <v>202</v>
      </c>
      <c r="C10" s="192" t="s">
        <v>201</v>
      </c>
      <c r="D10" s="191" t="s">
        <v>59</v>
      </c>
      <c r="E10" s="190" t="s">
        <v>200</v>
      </c>
      <c r="F10" s="189" t="s">
        <v>199</v>
      </c>
      <c r="G10" s="285" t="s">
        <v>198</v>
      </c>
      <c r="H10" s="272"/>
      <c r="I10" s="272"/>
      <c r="J10" s="272"/>
      <c r="K10" s="272"/>
      <c r="L10" s="188" t="s">
        <v>197</v>
      </c>
      <c r="M10" s="187">
        <v>44197</v>
      </c>
      <c r="N10" s="186" t="s">
        <v>196</v>
      </c>
      <c r="P10" s="57"/>
      <c r="Q10" s="57"/>
      <c r="R10" s="57"/>
      <c r="S10" s="57"/>
      <c r="T10" s="57"/>
      <c r="U10" s="57"/>
      <c r="V10" s="57"/>
      <c r="W10" s="57"/>
    </row>
    <row r="11" spans="1:23" ht="21" customHeight="1" x14ac:dyDescent="0.2">
      <c r="B11" s="193"/>
      <c r="C11" s="192"/>
      <c r="D11" s="191"/>
      <c r="E11" s="190"/>
      <c r="F11" s="189"/>
      <c r="G11" s="285"/>
      <c r="H11" s="272"/>
      <c r="I11" s="272"/>
      <c r="J11" s="272"/>
      <c r="K11" s="272"/>
      <c r="L11" s="188"/>
      <c r="M11" s="187"/>
      <c r="N11" s="186"/>
      <c r="P11" s="67"/>
      <c r="Q11" s="286" t="s">
        <v>195</v>
      </c>
      <c r="R11" s="272"/>
      <c r="S11" s="272"/>
      <c r="T11" s="272"/>
      <c r="U11" s="272"/>
      <c r="V11" s="272"/>
      <c r="W11" s="272"/>
    </row>
    <row r="12" spans="1:23" ht="21" customHeight="1" x14ac:dyDescent="0.2">
      <c r="B12" s="193"/>
      <c r="C12" s="192"/>
      <c r="D12" s="191"/>
      <c r="E12" s="190"/>
      <c r="F12" s="189"/>
      <c r="G12" s="285"/>
      <c r="H12" s="272"/>
      <c r="I12" s="272"/>
      <c r="J12" s="272"/>
      <c r="K12" s="272"/>
      <c r="L12" s="188"/>
      <c r="M12" s="187"/>
      <c r="N12" s="186"/>
      <c r="P12" s="67"/>
      <c r="Q12" s="272"/>
      <c r="R12" s="272"/>
      <c r="S12" s="272"/>
      <c r="T12" s="272"/>
      <c r="U12" s="272"/>
      <c r="V12" s="272"/>
      <c r="W12" s="272"/>
    </row>
    <row r="13" spans="1:23" ht="21" customHeight="1" x14ac:dyDescent="0.2">
      <c r="B13" s="193"/>
      <c r="C13" s="192"/>
      <c r="D13" s="191"/>
      <c r="E13" s="190"/>
      <c r="F13" s="189"/>
      <c r="G13" s="285"/>
      <c r="H13" s="272"/>
      <c r="I13" s="272"/>
      <c r="J13" s="272"/>
      <c r="K13" s="272"/>
      <c r="L13" s="188"/>
      <c r="M13" s="187"/>
      <c r="N13" s="186"/>
      <c r="P13" s="67"/>
      <c r="Q13" s="272"/>
      <c r="R13" s="272"/>
      <c r="S13" s="272"/>
      <c r="T13" s="272"/>
      <c r="U13" s="272"/>
      <c r="V13" s="272"/>
      <c r="W13" s="272"/>
    </row>
    <row r="14" spans="1:23" ht="21" customHeight="1" x14ac:dyDescent="0.2">
      <c r="B14" s="193"/>
      <c r="C14" s="192"/>
      <c r="D14" s="191"/>
      <c r="E14" s="190"/>
      <c r="F14" s="189"/>
      <c r="G14" s="285"/>
      <c r="H14" s="272"/>
      <c r="I14" s="272"/>
      <c r="J14" s="272"/>
      <c r="K14" s="272"/>
      <c r="L14" s="188"/>
      <c r="M14" s="187"/>
      <c r="N14" s="186"/>
      <c r="P14" s="67"/>
      <c r="Q14" s="272"/>
      <c r="R14" s="272"/>
      <c r="S14" s="272"/>
      <c r="T14" s="272"/>
      <c r="U14" s="272"/>
      <c r="V14" s="272"/>
      <c r="W14" s="272"/>
    </row>
    <row r="15" spans="1:23" ht="21" customHeight="1" x14ac:dyDescent="0.2">
      <c r="B15" s="193"/>
      <c r="C15" s="192"/>
      <c r="D15" s="191"/>
      <c r="E15" s="190"/>
      <c r="F15" s="189"/>
      <c r="G15" s="285"/>
      <c r="H15" s="272"/>
      <c r="I15" s="272"/>
      <c r="J15" s="272"/>
      <c r="K15" s="272"/>
      <c r="L15" s="188"/>
      <c r="M15" s="187"/>
      <c r="N15" s="186"/>
      <c r="P15" s="67"/>
      <c r="Q15" s="272"/>
      <c r="R15" s="272"/>
      <c r="S15" s="272"/>
      <c r="T15" s="272"/>
      <c r="U15" s="272"/>
      <c r="V15" s="272"/>
      <c r="W15" s="272"/>
    </row>
    <row r="16" spans="1:23" ht="21" customHeight="1" x14ac:dyDescent="0.2">
      <c r="B16" s="193"/>
      <c r="C16" s="192"/>
      <c r="D16" s="191"/>
      <c r="E16" s="190"/>
      <c r="F16" s="189"/>
      <c r="G16" s="285"/>
      <c r="H16" s="272"/>
      <c r="I16" s="272"/>
      <c r="J16" s="272"/>
      <c r="K16" s="272"/>
      <c r="L16" s="188"/>
      <c r="M16" s="187"/>
      <c r="N16" s="186"/>
      <c r="P16" s="67"/>
      <c r="Q16" s="272"/>
      <c r="R16" s="272"/>
      <c r="S16" s="272"/>
      <c r="T16" s="272"/>
      <c r="U16" s="272"/>
      <c r="V16" s="272"/>
      <c r="W16" s="272"/>
    </row>
    <row r="17" spans="2:23" ht="21" customHeight="1" x14ac:dyDescent="0.2">
      <c r="B17" s="193"/>
      <c r="C17" s="192"/>
      <c r="D17" s="191"/>
      <c r="E17" s="190"/>
      <c r="F17" s="189"/>
      <c r="G17" s="285"/>
      <c r="H17" s="272"/>
      <c r="I17" s="272"/>
      <c r="J17" s="272"/>
      <c r="K17" s="272"/>
      <c r="L17" s="188"/>
      <c r="M17" s="187"/>
      <c r="N17" s="186"/>
      <c r="P17" s="67"/>
      <c r="Q17" s="272"/>
      <c r="R17" s="272"/>
      <c r="S17" s="272"/>
      <c r="T17" s="272"/>
      <c r="U17" s="272"/>
      <c r="V17" s="272"/>
      <c r="W17" s="272"/>
    </row>
    <row r="18" spans="2:23" ht="21" customHeight="1" x14ac:dyDescent="0.2">
      <c r="B18" s="193"/>
      <c r="C18" s="192"/>
      <c r="D18" s="191"/>
      <c r="E18" s="190"/>
      <c r="F18" s="189"/>
      <c r="G18" s="285"/>
      <c r="H18" s="272"/>
      <c r="I18" s="272"/>
      <c r="J18" s="272"/>
      <c r="K18" s="272"/>
      <c r="L18" s="188"/>
      <c r="M18" s="187"/>
      <c r="N18" s="186"/>
      <c r="P18" s="67"/>
      <c r="Q18" s="272"/>
      <c r="R18" s="272"/>
      <c r="S18" s="272"/>
      <c r="T18" s="272"/>
      <c r="U18" s="272"/>
      <c r="V18" s="272"/>
      <c r="W18" s="272"/>
    </row>
    <row r="19" spans="2:23" ht="21" customHeight="1" x14ac:dyDescent="0.2">
      <c r="B19" s="193"/>
      <c r="C19" s="192"/>
      <c r="D19" s="191"/>
      <c r="E19" s="190"/>
      <c r="F19" s="189"/>
      <c r="G19" s="285"/>
      <c r="H19" s="272"/>
      <c r="I19" s="272"/>
      <c r="J19" s="272"/>
      <c r="K19" s="272"/>
      <c r="L19" s="188"/>
      <c r="M19" s="187"/>
      <c r="N19" s="186"/>
      <c r="P19" s="67"/>
      <c r="Q19" s="272"/>
      <c r="R19" s="272"/>
      <c r="S19" s="272"/>
      <c r="T19" s="272"/>
      <c r="U19" s="272"/>
      <c r="V19" s="272"/>
      <c r="W19" s="272"/>
    </row>
    <row r="20" spans="2:23" ht="21" customHeight="1" x14ac:dyDescent="0.2">
      <c r="B20" s="193"/>
      <c r="C20" s="192"/>
      <c r="D20" s="191"/>
      <c r="E20" s="190"/>
      <c r="F20" s="189"/>
      <c r="G20" s="285"/>
      <c r="H20" s="272"/>
      <c r="I20" s="272"/>
      <c r="J20" s="272"/>
      <c r="K20" s="272"/>
      <c r="L20" s="188"/>
      <c r="M20" s="187"/>
      <c r="N20" s="186"/>
      <c r="P20" s="67"/>
      <c r="Q20" s="272"/>
      <c r="R20" s="272"/>
      <c r="S20" s="272"/>
      <c r="T20" s="272"/>
      <c r="U20" s="272"/>
      <c r="V20" s="272"/>
      <c r="W20" s="272"/>
    </row>
    <row r="21" spans="2:23" ht="21" customHeight="1" x14ac:dyDescent="0.2">
      <c r="B21" s="193"/>
      <c r="C21" s="192"/>
      <c r="D21" s="191"/>
      <c r="E21" s="190"/>
      <c r="F21" s="189"/>
      <c r="G21" s="285"/>
      <c r="H21" s="272"/>
      <c r="I21" s="272"/>
      <c r="J21" s="272"/>
      <c r="K21" s="272"/>
      <c r="L21" s="188"/>
      <c r="M21" s="187"/>
      <c r="N21" s="186"/>
      <c r="P21" s="67"/>
      <c r="Q21" s="272"/>
      <c r="R21" s="272"/>
      <c r="S21" s="272"/>
      <c r="T21" s="272"/>
      <c r="U21" s="272"/>
      <c r="V21" s="272"/>
      <c r="W21" s="272"/>
    </row>
    <row r="22" spans="2:23" ht="21" customHeight="1" x14ac:dyDescent="0.2">
      <c r="B22" s="193"/>
      <c r="C22" s="192"/>
      <c r="D22" s="191"/>
      <c r="E22" s="190"/>
      <c r="F22" s="189"/>
      <c r="G22" s="285"/>
      <c r="H22" s="272"/>
      <c r="I22" s="272"/>
      <c r="J22" s="272"/>
      <c r="K22" s="272"/>
      <c r="L22" s="188"/>
      <c r="M22" s="187"/>
      <c r="N22" s="186"/>
      <c r="P22" s="67"/>
      <c r="Q22" s="272"/>
      <c r="R22" s="272"/>
      <c r="S22" s="272"/>
      <c r="T22" s="272"/>
      <c r="U22" s="272"/>
      <c r="V22" s="272"/>
      <c r="W22" s="272"/>
    </row>
    <row r="23" spans="2:23" ht="21" customHeight="1" x14ac:dyDescent="0.2">
      <c r="B23" s="193"/>
      <c r="C23" s="192"/>
      <c r="D23" s="191"/>
      <c r="E23" s="190"/>
      <c r="F23" s="189"/>
      <c r="G23" s="285"/>
      <c r="H23" s="272"/>
      <c r="I23" s="272"/>
      <c r="J23" s="272"/>
      <c r="K23" s="272"/>
      <c r="L23" s="188"/>
      <c r="M23" s="187"/>
      <c r="N23" s="186"/>
      <c r="P23" s="67"/>
      <c r="Q23" s="272"/>
      <c r="R23" s="272"/>
      <c r="S23" s="272"/>
      <c r="T23" s="272"/>
      <c r="U23" s="272"/>
      <c r="V23" s="272"/>
      <c r="W23" s="272"/>
    </row>
    <row r="24" spans="2:23" ht="21" customHeight="1" x14ac:dyDescent="0.2">
      <c r="B24" s="193"/>
      <c r="C24" s="192"/>
      <c r="D24" s="191"/>
      <c r="E24" s="190"/>
      <c r="F24" s="189"/>
      <c r="G24" s="285"/>
      <c r="H24" s="272"/>
      <c r="I24" s="272"/>
      <c r="J24" s="272"/>
      <c r="K24" s="272"/>
      <c r="L24" s="188"/>
      <c r="M24" s="187"/>
      <c r="N24" s="186"/>
      <c r="P24" s="67"/>
      <c r="Q24" s="272"/>
      <c r="R24" s="272"/>
      <c r="S24" s="272"/>
      <c r="T24" s="272"/>
      <c r="U24" s="272"/>
      <c r="V24" s="272"/>
      <c r="W24" s="272"/>
    </row>
    <row r="25" spans="2:23" ht="21" customHeight="1" x14ac:dyDescent="0.2">
      <c r="B25" s="193"/>
      <c r="C25" s="192"/>
      <c r="D25" s="191"/>
      <c r="E25" s="190"/>
      <c r="F25" s="189"/>
      <c r="G25" s="285"/>
      <c r="H25" s="272"/>
      <c r="I25" s="272"/>
      <c r="J25" s="272"/>
      <c r="K25" s="272"/>
      <c r="L25" s="188"/>
      <c r="M25" s="187"/>
      <c r="N25" s="186"/>
      <c r="P25" s="67"/>
      <c r="Q25" s="272"/>
      <c r="R25" s="272"/>
      <c r="S25" s="272"/>
      <c r="T25" s="272"/>
      <c r="U25" s="272"/>
      <c r="V25" s="272"/>
      <c r="W25" s="272"/>
    </row>
    <row r="26" spans="2:23" ht="21" customHeight="1" x14ac:dyDescent="0.2">
      <c r="B26" s="193"/>
      <c r="C26" s="192"/>
      <c r="D26" s="191"/>
      <c r="E26" s="190"/>
      <c r="F26" s="189"/>
      <c r="G26" s="285"/>
      <c r="H26" s="272"/>
      <c r="I26" s="272"/>
      <c r="J26" s="272"/>
      <c r="K26" s="272"/>
      <c r="L26" s="188"/>
      <c r="M26" s="187"/>
      <c r="N26" s="186"/>
      <c r="P26" s="67"/>
      <c r="Q26" s="272"/>
      <c r="R26" s="272"/>
      <c r="S26" s="272"/>
      <c r="T26" s="272"/>
      <c r="U26" s="272"/>
      <c r="V26" s="272"/>
      <c r="W26" s="272"/>
    </row>
    <row r="27" spans="2:23" ht="21" customHeight="1" x14ac:dyDescent="0.2">
      <c r="B27" s="193"/>
      <c r="C27" s="192"/>
      <c r="D27" s="191"/>
      <c r="E27" s="190"/>
      <c r="F27" s="189"/>
      <c r="G27" s="285"/>
      <c r="H27" s="272"/>
      <c r="I27" s="272"/>
      <c r="J27" s="272"/>
      <c r="K27" s="272"/>
      <c r="L27" s="188"/>
      <c r="M27" s="187"/>
      <c r="N27" s="186"/>
      <c r="P27" s="67"/>
      <c r="Q27" s="272"/>
      <c r="R27" s="272"/>
      <c r="S27" s="272"/>
      <c r="T27" s="272"/>
      <c r="U27" s="272"/>
      <c r="V27" s="272"/>
      <c r="W27" s="272"/>
    </row>
    <row r="28" spans="2:23" ht="21" customHeight="1" x14ac:dyDescent="0.2">
      <c r="B28" s="193"/>
      <c r="C28" s="192"/>
      <c r="D28" s="191"/>
      <c r="E28" s="190"/>
      <c r="F28" s="189"/>
      <c r="G28" s="285"/>
      <c r="H28" s="272"/>
      <c r="I28" s="272"/>
      <c r="J28" s="272"/>
      <c r="K28" s="272"/>
      <c r="L28" s="188"/>
      <c r="M28" s="187"/>
      <c r="N28" s="186"/>
      <c r="P28" s="67"/>
      <c r="Q28" s="272"/>
      <c r="R28" s="272"/>
      <c r="S28" s="272"/>
      <c r="T28" s="272"/>
      <c r="U28" s="272"/>
      <c r="V28" s="272"/>
      <c r="W28" s="272"/>
    </row>
    <row r="29" spans="2:23" ht="21" customHeight="1" x14ac:dyDescent="0.2">
      <c r="B29" s="193"/>
      <c r="C29" s="192"/>
      <c r="D29" s="191"/>
      <c r="E29" s="190"/>
      <c r="F29" s="189"/>
      <c r="G29" s="285"/>
      <c r="H29" s="272"/>
      <c r="I29" s="272"/>
      <c r="J29" s="272"/>
      <c r="K29" s="272"/>
      <c r="L29" s="188"/>
      <c r="M29" s="187"/>
      <c r="N29" s="186"/>
      <c r="P29" s="67"/>
      <c r="Q29" s="272"/>
      <c r="R29" s="272"/>
      <c r="S29" s="272"/>
      <c r="T29" s="272"/>
      <c r="U29" s="272"/>
      <c r="V29" s="272"/>
      <c r="W29" s="272"/>
    </row>
    <row r="30" spans="2:23" ht="21" customHeight="1" x14ac:dyDescent="0.2">
      <c r="B30" s="193"/>
      <c r="C30" s="192"/>
      <c r="D30" s="191"/>
      <c r="E30" s="190"/>
      <c r="F30" s="189"/>
      <c r="G30" s="285"/>
      <c r="H30" s="272"/>
      <c r="I30" s="272"/>
      <c r="J30" s="272"/>
      <c r="K30" s="272"/>
      <c r="L30" s="188"/>
      <c r="M30" s="187"/>
      <c r="N30" s="186"/>
      <c r="P30" s="67"/>
      <c r="Q30" s="272"/>
      <c r="R30" s="272"/>
      <c r="S30" s="272"/>
      <c r="T30" s="272"/>
      <c r="U30" s="272"/>
      <c r="V30" s="272"/>
      <c r="W30" s="272"/>
    </row>
    <row r="31" spans="2:23" ht="21" customHeight="1" x14ac:dyDescent="0.2">
      <c r="B31" s="193"/>
      <c r="C31" s="192"/>
      <c r="D31" s="191"/>
      <c r="E31" s="190"/>
      <c r="F31" s="189"/>
      <c r="G31" s="285"/>
      <c r="H31" s="272"/>
      <c r="I31" s="272"/>
      <c r="J31" s="272"/>
      <c r="K31" s="272"/>
      <c r="L31" s="188"/>
      <c r="M31" s="187"/>
      <c r="N31" s="186"/>
      <c r="P31" s="67"/>
      <c r="Q31" s="272"/>
      <c r="R31" s="272"/>
      <c r="S31" s="272"/>
      <c r="T31" s="272"/>
      <c r="U31" s="272"/>
      <c r="V31" s="272"/>
      <c r="W31" s="272"/>
    </row>
    <row r="32" spans="2:23" ht="21" customHeight="1" x14ac:dyDescent="0.2">
      <c r="B32" s="193"/>
      <c r="C32" s="192"/>
      <c r="D32" s="191"/>
      <c r="E32" s="190"/>
      <c r="F32" s="189"/>
      <c r="G32" s="285"/>
      <c r="H32" s="272"/>
      <c r="I32" s="272"/>
      <c r="J32" s="272"/>
      <c r="K32" s="272"/>
      <c r="L32" s="188"/>
      <c r="M32" s="187"/>
      <c r="N32" s="186"/>
      <c r="P32" s="67"/>
      <c r="Q32" s="272"/>
      <c r="R32" s="272"/>
      <c r="S32" s="272"/>
      <c r="T32" s="272"/>
      <c r="U32" s="272"/>
      <c r="V32" s="272"/>
      <c r="W32" s="272"/>
    </row>
    <row r="33" spans="2:23" ht="21" customHeight="1" x14ac:dyDescent="0.2">
      <c r="B33" s="193"/>
      <c r="C33" s="192"/>
      <c r="D33" s="191"/>
      <c r="E33" s="190"/>
      <c r="F33" s="189"/>
      <c r="G33" s="285"/>
      <c r="H33" s="272"/>
      <c r="I33" s="272"/>
      <c r="J33" s="272"/>
      <c r="K33" s="272"/>
      <c r="L33" s="188"/>
      <c r="M33" s="187"/>
      <c r="N33" s="186"/>
      <c r="P33" s="67"/>
      <c r="Q33" s="272"/>
      <c r="R33" s="272"/>
      <c r="S33" s="272"/>
      <c r="T33" s="272"/>
      <c r="U33" s="272"/>
      <c r="V33" s="272"/>
      <c r="W33" s="272"/>
    </row>
    <row r="34" spans="2:23" ht="21" customHeight="1" x14ac:dyDescent="0.2">
      <c r="B34" s="193"/>
      <c r="C34" s="192"/>
      <c r="D34" s="191"/>
      <c r="E34" s="190"/>
      <c r="F34" s="189"/>
      <c r="G34" s="285"/>
      <c r="H34" s="272"/>
      <c r="I34" s="272"/>
      <c r="J34" s="272"/>
      <c r="K34" s="272"/>
      <c r="L34" s="188"/>
      <c r="M34" s="187"/>
      <c r="N34" s="186"/>
      <c r="P34" s="67"/>
      <c r="Q34" s="272"/>
      <c r="R34" s="272"/>
      <c r="S34" s="272"/>
      <c r="T34" s="272"/>
      <c r="U34" s="272"/>
      <c r="V34" s="272"/>
      <c r="W34" s="272"/>
    </row>
    <row r="35" spans="2:23" ht="21" customHeight="1" x14ac:dyDescent="0.2">
      <c r="B35" s="193"/>
      <c r="C35" s="192"/>
      <c r="D35" s="191"/>
      <c r="E35" s="190"/>
      <c r="F35" s="189"/>
      <c r="G35" s="285"/>
      <c r="H35" s="272"/>
      <c r="I35" s="272"/>
      <c r="J35" s="272"/>
      <c r="K35" s="272"/>
      <c r="L35" s="188"/>
      <c r="M35" s="187"/>
      <c r="N35" s="186"/>
      <c r="P35" s="67"/>
      <c r="Q35" s="272"/>
      <c r="R35" s="272"/>
      <c r="S35" s="272"/>
      <c r="T35" s="272"/>
      <c r="U35" s="272"/>
      <c r="V35" s="272"/>
      <c r="W35" s="272"/>
    </row>
    <row r="36" spans="2:23" ht="21" customHeight="1" x14ac:dyDescent="0.2">
      <c r="B36" s="193"/>
      <c r="C36" s="192"/>
      <c r="D36" s="191"/>
      <c r="E36" s="190"/>
      <c r="F36" s="189"/>
      <c r="G36" s="285"/>
      <c r="H36" s="272"/>
      <c r="I36" s="272"/>
      <c r="J36" s="272"/>
      <c r="K36" s="272"/>
      <c r="L36" s="188"/>
      <c r="M36" s="187"/>
      <c r="N36" s="186"/>
      <c r="P36" s="67"/>
      <c r="Q36" s="272"/>
      <c r="R36" s="272"/>
      <c r="S36" s="272"/>
      <c r="T36" s="272"/>
      <c r="U36" s="272"/>
      <c r="V36" s="272"/>
      <c r="W36" s="272"/>
    </row>
    <row r="37" spans="2:23" ht="21" customHeight="1" x14ac:dyDescent="0.2">
      <c r="B37" s="193"/>
      <c r="C37" s="192"/>
      <c r="D37" s="191"/>
      <c r="E37" s="190"/>
      <c r="F37" s="189"/>
      <c r="G37" s="285"/>
      <c r="H37" s="272"/>
      <c r="I37" s="272"/>
      <c r="J37" s="272"/>
      <c r="K37" s="272"/>
      <c r="L37" s="188"/>
      <c r="M37" s="187"/>
      <c r="N37" s="186"/>
      <c r="P37" s="67"/>
      <c r="Q37" s="272"/>
      <c r="R37" s="272"/>
      <c r="S37" s="272"/>
      <c r="T37" s="272"/>
      <c r="U37" s="272"/>
      <c r="V37" s="272"/>
      <c r="W37" s="272"/>
    </row>
    <row r="38" spans="2:23" ht="21" customHeight="1" x14ac:dyDescent="0.2">
      <c r="B38" s="193"/>
      <c r="C38" s="192"/>
      <c r="D38" s="191"/>
      <c r="E38" s="190"/>
      <c r="F38" s="189"/>
      <c r="G38" s="285"/>
      <c r="H38" s="272"/>
      <c r="I38" s="272"/>
      <c r="J38" s="272"/>
      <c r="K38" s="272"/>
      <c r="L38" s="188"/>
      <c r="M38" s="187"/>
      <c r="N38" s="186"/>
      <c r="P38" s="67"/>
      <c r="Q38" s="272"/>
      <c r="R38" s="272"/>
      <c r="S38" s="272"/>
      <c r="T38" s="272"/>
      <c r="U38" s="272"/>
      <c r="V38" s="272"/>
      <c r="W38" s="272"/>
    </row>
    <row r="39" spans="2:23" ht="21" customHeight="1" x14ac:dyDescent="0.2">
      <c r="B39" s="193"/>
      <c r="C39" s="192"/>
      <c r="D39" s="191"/>
      <c r="E39" s="190"/>
      <c r="F39" s="189"/>
      <c r="G39" s="285"/>
      <c r="H39" s="272"/>
      <c r="I39" s="272"/>
      <c r="J39" s="272"/>
      <c r="K39" s="272"/>
      <c r="L39" s="188"/>
      <c r="M39" s="187"/>
      <c r="N39" s="186"/>
      <c r="P39" s="67"/>
      <c r="Q39" s="272"/>
      <c r="R39" s="272"/>
      <c r="S39" s="272"/>
      <c r="T39" s="272"/>
      <c r="U39" s="272"/>
      <c r="V39" s="272"/>
      <c r="W39" s="272"/>
    </row>
    <row r="40" spans="2:23" ht="21" customHeight="1" x14ac:dyDescent="0.2">
      <c r="B40" s="193"/>
      <c r="C40" s="192"/>
      <c r="D40" s="191"/>
      <c r="E40" s="190"/>
      <c r="F40" s="189"/>
      <c r="G40" s="285"/>
      <c r="H40" s="272"/>
      <c r="I40" s="272"/>
      <c r="J40" s="272"/>
      <c r="K40" s="272"/>
      <c r="L40" s="188"/>
      <c r="M40" s="187"/>
      <c r="N40" s="186"/>
      <c r="P40" s="67"/>
      <c r="Q40" s="272"/>
      <c r="R40" s="272"/>
      <c r="S40" s="272"/>
      <c r="T40" s="272"/>
      <c r="U40" s="272"/>
      <c r="V40" s="272"/>
      <c r="W40" s="272"/>
    </row>
    <row r="41" spans="2:23" ht="21" customHeight="1" x14ac:dyDescent="0.2">
      <c r="B41" s="193"/>
      <c r="C41" s="192"/>
      <c r="D41" s="191"/>
      <c r="E41" s="190"/>
      <c r="F41" s="189"/>
      <c r="G41" s="285"/>
      <c r="H41" s="272"/>
      <c r="I41" s="272"/>
      <c r="J41" s="272"/>
      <c r="K41" s="272"/>
      <c r="L41" s="188"/>
      <c r="M41" s="187"/>
      <c r="N41" s="186"/>
      <c r="P41" s="67"/>
      <c r="Q41" s="272"/>
      <c r="R41" s="272"/>
      <c r="S41" s="272"/>
      <c r="T41" s="272"/>
      <c r="U41" s="272"/>
      <c r="V41" s="272"/>
      <c r="W41" s="272"/>
    </row>
    <row r="42" spans="2:23" ht="21" customHeight="1" x14ac:dyDescent="0.2">
      <c r="B42" s="193"/>
      <c r="C42" s="192"/>
      <c r="D42" s="191"/>
      <c r="E42" s="190"/>
      <c r="F42" s="189"/>
      <c r="G42" s="285"/>
      <c r="H42" s="272"/>
      <c r="I42" s="272"/>
      <c r="J42" s="272"/>
      <c r="K42" s="272"/>
      <c r="L42" s="188"/>
      <c r="M42" s="187"/>
      <c r="N42" s="186"/>
      <c r="P42" s="67"/>
      <c r="Q42" s="272"/>
      <c r="R42" s="272"/>
      <c r="S42" s="272"/>
      <c r="T42" s="272"/>
      <c r="U42" s="272"/>
      <c r="V42" s="272"/>
      <c r="W42" s="272"/>
    </row>
    <row r="43" spans="2:23" ht="21" customHeight="1" x14ac:dyDescent="0.2">
      <c r="B43" s="193"/>
      <c r="C43" s="192"/>
      <c r="D43" s="191"/>
      <c r="E43" s="190"/>
      <c r="F43" s="189"/>
      <c r="G43" s="285"/>
      <c r="H43" s="272"/>
      <c r="I43" s="272"/>
      <c r="J43" s="272"/>
      <c r="K43" s="272"/>
      <c r="L43" s="188"/>
      <c r="M43" s="187"/>
      <c r="N43" s="186"/>
      <c r="P43" s="67"/>
      <c r="Q43" s="272"/>
      <c r="R43" s="272"/>
      <c r="S43" s="272"/>
      <c r="T43" s="272"/>
      <c r="U43" s="272"/>
      <c r="V43" s="272"/>
      <c r="W43" s="272"/>
    </row>
    <row r="44" spans="2:23" ht="21" customHeight="1" x14ac:dyDescent="0.2">
      <c r="B44" s="193"/>
      <c r="C44" s="192"/>
      <c r="D44" s="191"/>
      <c r="E44" s="190"/>
      <c r="F44" s="189"/>
      <c r="G44" s="285"/>
      <c r="H44" s="272"/>
      <c r="I44" s="272"/>
      <c r="J44" s="272"/>
      <c r="K44" s="272"/>
      <c r="L44" s="188"/>
      <c r="M44" s="187"/>
      <c r="N44" s="186"/>
      <c r="P44" s="67"/>
      <c r="Q44" s="272"/>
      <c r="R44" s="272"/>
      <c r="S44" s="272"/>
      <c r="T44" s="272"/>
      <c r="U44" s="272"/>
      <c r="V44" s="272"/>
      <c r="W44" s="272"/>
    </row>
    <row r="45" spans="2:23" ht="21" customHeight="1" x14ac:dyDescent="0.2">
      <c r="B45" s="193"/>
      <c r="C45" s="192"/>
      <c r="D45" s="191"/>
      <c r="E45" s="190"/>
      <c r="F45" s="189"/>
      <c r="G45" s="285"/>
      <c r="H45" s="272"/>
      <c r="I45" s="272"/>
      <c r="J45" s="272"/>
      <c r="K45" s="272"/>
      <c r="L45" s="188"/>
      <c r="M45" s="187"/>
      <c r="N45" s="186"/>
      <c r="P45" s="67"/>
      <c r="Q45" s="272"/>
      <c r="R45" s="272"/>
      <c r="S45" s="272"/>
      <c r="T45" s="272"/>
      <c r="U45" s="272"/>
      <c r="V45" s="272"/>
      <c r="W45" s="272"/>
    </row>
    <row r="46" spans="2:23" ht="21" customHeight="1" x14ac:dyDescent="0.2">
      <c r="B46" s="193"/>
      <c r="C46" s="192"/>
      <c r="D46" s="191"/>
      <c r="E46" s="190"/>
      <c r="F46" s="189"/>
      <c r="G46" s="285"/>
      <c r="H46" s="272"/>
      <c r="I46" s="272"/>
      <c r="J46" s="272"/>
      <c r="K46" s="272"/>
      <c r="L46" s="188"/>
      <c r="M46" s="187"/>
      <c r="N46" s="186"/>
      <c r="P46" s="67"/>
      <c r="Q46" s="272"/>
      <c r="R46" s="272"/>
      <c r="S46" s="272"/>
      <c r="T46" s="272"/>
      <c r="U46" s="272"/>
      <c r="V46" s="272"/>
      <c r="W46" s="272"/>
    </row>
    <row r="47" spans="2:23" ht="21" customHeight="1" x14ac:dyDescent="0.2">
      <c r="B47" s="193"/>
      <c r="C47" s="192"/>
      <c r="D47" s="191"/>
      <c r="E47" s="190"/>
      <c r="F47" s="189"/>
      <c r="G47" s="285"/>
      <c r="H47" s="272"/>
      <c r="I47" s="272"/>
      <c r="J47" s="272"/>
      <c r="K47" s="272"/>
      <c r="L47" s="188"/>
      <c r="M47" s="187"/>
      <c r="N47" s="186"/>
      <c r="P47" s="67"/>
      <c r="Q47" s="272"/>
      <c r="R47" s="272"/>
      <c r="S47" s="272"/>
      <c r="T47" s="272"/>
      <c r="U47" s="272"/>
      <c r="V47" s="272"/>
      <c r="W47" s="272"/>
    </row>
    <row r="48" spans="2:23" ht="21" customHeight="1" x14ac:dyDescent="0.2">
      <c r="B48" s="193"/>
      <c r="C48" s="192"/>
      <c r="D48" s="191"/>
      <c r="E48" s="190"/>
      <c r="F48" s="189"/>
      <c r="G48" s="285"/>
      <c r="H48" s="272"/>
      <c r="I48" s="272"/>
      <c r="J48" s="272"/>
      <c r="K48" s="272"/>
      <c r="L48" s="188"/>
      <c r="M48" s="187"/>
      <c r="N48" s="186"/>
      <c r="P48" s="67"/>
      <c r="Q48" s="272"/>
      <c r="R48" s="272"/>
      <c r="S48" s="272"/>
      <c r="T48" s="272"/>
      <c r="U48" s="272"/>
      <c r="V48" s="272"/>
      <c r="W48" s="272"/>
    </row>
    <row r="49" spans="2:23" ht="21" customHeight="1" x14ac:dyDescent="0.2">
      <c r="B49" s="193"/>
      <c r="C49" s="192"/>
      <c r="D49" s="191"/>
      <c r="E49" s="190"/>
      <c r="F49" s="189"/>
      <c r="G49" s="285"/>
      <c r="H49" s="272"/>
      <c r="I49" s="272"/>
      <c r="J49" s="272"/>
      <c r="K49" s="272"/>
      <c r="L49" s="188"/>
      <c r="M49" s="187"/>
      <c r="N49" s="186"/>
      <c r="P49" s="67"/>
      <c r="Q49" s="272"/>
      <c r="R49" s="272"/>
      <c r="S49" s="272"/>
      <c r="T49" s="272"/>
      <c r="U49" s="272"/>
      <c r="V49" s="272"/>
      <c r="W49" s="272"/>
    </row>
    <row r="50" spans="2:23" ht="21" customHeight="1" x14ac:dyDescent="0.2">
      <c r="B50" s="193"/>
      <c r="C50" s="192"/>
      <c r="D50" s="191"/>
      <c r="E50" s="190"/>
      <c r="F50" s="189"/>
      <c r="G50" s="285"/>
      <c r="H50" s="272"/>
      <c r="I50" s="272"/>
      <c r="J50" s="272"/>
      <c r="K50" s="272"/>
      <c r="L50" s="188"/>
      <c r="M50" s="187"/>
      <c r="N50" s="186"/>
      <c r="P50" s="67"/>
      <c r="Q50" s="272"/>
      <c r="R50" s="272"/>
      <c r="S50" s="272"/>
      <c r="T50" s="272"/>
      <c r="U50" s="272"/>
      <c r="V50" s="272"/>
      <c r="W50" s="272"/>
    </row>
    <row r="51" spans="2:23" ht="21" customHeight="1" x14ac:dyDescent="0.2">
      <c r="B51" s="193"/>
      <c r="C51" s="192"/>
      <c r="D51" s="191"/>
      <c r="E51" s="190"/>
      <c r="F51" s="189"/>
      <c r="G51" s="285"/>
      <c r="H51" s="272"/>
      <c r="I51" s="272"/>
      <c r="J51" s="272"/>
      <c r="K51" s="272"/>
      <c r="L51" s="188"/>
      <c r="M51" s="187"/>
      <c r="N51" s="186"/>
      <c r="P51" s="67"/>
      <c r="Q51" s="272"/>
      <c r="R51" s="272"/>
      <c r="S51" s="272"/>
      <c r="T51" s="272"/>
      <c r="U51" s="272"/>
      <c r="V51" s="272"/>
      <c r="W51" s="272"/>
    </row>
    <row r="52" spans="2:23" ht="21" customHeight="1" x14ac:dyDescent="0.2">
      <c r="B52" s="193"/>
      <c r="C52" s="192"/>
      <c r="D52" s="191"/>
      <c r="E52" s="190"/>
      <c r="F52" s="189"/>
      <c r="G52" s="285"/>
      <c r="H52" s="272"/>
      <c r="I52" s="272"/>
      <c r="J52" s="272"/>
      <c r="K52" s="272"/>
      <c r="L52" s="188"/>
      <c r="M52" s="187"/>
      <c r="N52" s="186"/>
      <c r="P52" s="67"/>
      <c r="Q52" s="272"/>
      <c r="R52" s="272"/>
      <c r="S52" s="272"/>
      <c r="T52" s="272"/>
      <c r="U52" s="272"/>
      <c r="V52" s="272"/>
      <c r="W52" s="272"/>
    </row>
    <row r="53" spans="2:23" ht="21" customHeight="1" x14ac:dyDescent="0.2">
      <c r="B53" s="193"/>
      <c r="C53" s="192"/>
      <c r="D53" s="191"/>
      <c r="E53" s="190"/>
      <c r="F53" s="189"/>
      <c r="G53" s="285"/>
      <c r="H53" s="272"/>
      <c r="I53" s="272"/>
      <c r="J53" s="272"/>
      <c r="K53" s="272"/>
      <c r="L53" s="188"/>
      <c r="M53" s="187"/>
      <c r="N53" s="186"/>
      <c r="P53" s="67"/>
      <c r="Q53" s="272"/>
      <c r="R53" s="272"/>
      <c r="S53" s="272"/>
      <c r="T53" s="272"/>
      <c r="U53" s="272"/>
      <c r="V53" s="272"/>
      <c r="W53" s="272"/>
    </row>
    <row r="54" spans="2:23" ht="21" customHeight="1" x14ac:dyDescent="0.2">
      <c r="B54" s="193"/>
      <c r="C54" s="192"/>
      <c r="D54" s="191"/>
      <c r="E54" s="190"/>
      <c r="F54" s="189"/>
      <c r="G54" s="285"/>
      <c r="H54" s="272"/>
      <c r="I54" s="272"/>
      <c r="J54" s="272"/>
      <c r="K54" s="272"/>
      <c r="L54" s="188"/>
      <c r="M54" s="187"/>
      <c r="N54" s="186"/>
      <c r="P54" s="67"/>
      <c r="Q54" s="272"/>
      <c r="R54" s="272"/>
      <c r="S54" s="272"/>
      <c r="T54" s="272"/>
      <c r="U54" s="272"/>
      <c r="V54" s="272"/>
      <c r="W54" s="272"/>
    </row>
    <row r="55" spans="2:23" ht="21" customHeight="1" x14ac:dyDescent="0.2">
      <c r="B55" s="193"/>
      <c r="C55" s="192"/>
      <c r="D55" s="191"/>
      <c r="E55" s="190"/>
      <c r="F55" s="189"/>
      <c r="G55" s="285"/>
      <c r="H55" s="272"/>
      <c r="I55" s="272"/>
      <c r="J55" s="272"/>
      <c r="K55" s="272"/>
      <c r="L55" s="188"/>
      <c r="M55" s="187"/>
      <c r="N55" s="186"/>
      <c r="P55" s="67"/>
      <c r="Q55" s="272"/>
      <c r="R55" s="272"/>
      <c r="S55" s="272"/>
      <c r="T55" s="272"/>
      <c r="U55" s="272"/>
      <c r="V55" s="272"/>
      <c r="W55" s="272"/>
    </row>
    <row r="56" spans="2:23" ht="21" customHeight="1" x14ac:dyDescent="0.2">
      <c r="B56" s="193"/>
      <c r="C56" s="192"/>
      <c r="D56" s="191"/>
      <c r="E56" s="190"/>
      <c r="F56" s="189"/>
      <c r="G56" s="285"/>
      <c r="H56" s="272"/>
      <c r="I56" s="272"/>
      <c r="J56" s="272"/>
      <c r="K56" s="272"/>
      <c r="L56" s="188"/>
      <c r="M56" s="187"/>
      <c r="N56" s="186"/>
      <c r="P56" s="67"/>
      <c r="Q56" s="272"/>
      <c r="R56" s="272"/>
      <c r="S56" s="272"/>
      <c r="T56" s="272"/>
      <c r="U56" s="272"/>
      <c r="V56" s="272"/>
      <c r="W56" s="272"/>
    </row>
    <row r="57" spans="2:23" ht="21" customHeight="1" x14ac:dyDescent="0.2">
      <c r="B57" s="193"/>
      <c r="C57" s="192"/>
      <c r="D57" s="191"/>
      <c r="E57" s="190"/>
      <c r="F57" s="189"/>
      <c r="G57" s="285"/>
      <c r="H57" s="272"/>
      <c r="I57" s="272"/>
      <c r="J57" s="272"/>
      <c r="K57" s="272"/>
      <c r="L57" s="188"/>
      <c r="M57" s="187"/>
      <c r="N57" s="186"/>
      <c r="P57" s="67"/>
      <c r="Q57" s="272"/>
      <c r="R57" s="272"/>
      <c r="S57" s="272"/>
      <c r="T57" s="272"/>
      <c r="U57" s="272"/>
      <c r="V57" s="272"/>
      <c r="W57" s="272"/>
    </row>
    <row r="58" spans="2:23" ht="21" customHeight="1" x14ac:dyDescent="0.2">
      <c r="B58" s="193"/>
      <c r="C58" s="192"/>
      <c r="D58" s="191"/>
      <c r="E58" s="190"/>
      <c r="F58" s="189"/>
      <c r="G58" s="285"/>
      <c r="H58" s="272"/>
      <c r="I58" s="272"/>
      <c r="J58" s="272"/>
      <c r="K58" s="272"/>
      <c r="L58" s="188"/>
      <c r="M58" s="187"/>
      <c r="N58" s="186"/>
      <c r="P58" s="67"/>
      <c r="Q58" s="272"/>
      <c r="R58" s="272"/>
      <c r="S58" s="272"/>
      <c r="T58" s="272"/>
      <c r="U58" s="272"/>
      <c r="V58" s="272"/>
      <c r="W58" s="272"/>
    </row>
    <row r="59" spans="2:23" ht="21" customHeight="1" x14ac:dyDescent="0.2">
      <c r="B59" s="193"/>
      <c r="C59" s="192"/>
      <c r="D59" s="191"/>
      <c r="E59" s="190"/>
      <c r="F59" s="189"/>
      <c r="G59" s="285"/>
      <c r="H59" s="272"/>
      <c r="I59" s="272"/>
      <c r="J59" s="272"/>
      <c r="K59" s="272"/>
      <c r="L59" s="188"/>
      <c r="M59" s="187"/>
      <c r="N59" s="186"/>
      <c r="P59" s="67"/>
      <c r="Q59" s="272"/>
      <c r="R59" s="272"/>
      <c r="S59" s="272"/>
      <c r="T59" s="272"/>
      <c r="U59" s="272"/>
      <c r="V59" s="272"/>
      <c r="W59" s="272"/>
    </row>
    <row r="60" spans="2:23" ht="21" customHeight="1" x14ac:dyDescent="0.2">
      <c r="B60" s="193"/>
      <c r="C60" s="192"/>
      <c r="D60" s="191"/>
      <c r="E60" s="190"/>
      <c r="F60" s="189"/>
      <c r="G60" s="285"/>
      <c r="H60" s="272"/>
      <c r="I60" s="272"/>
      <c r="J60" s="272"/>
      <c r="K60" s="272"/>
      <c r="L60" s="188"/>
      <c r="M60" s="187"/>
      <c r="N60" s="186"/>
      <c r="P60" s="67"/>
      <c r="Q60" s="272"/>
      <c r="R60" s="272"/>
      <c r="S60" s="272"/>
      <c r="T60" s="272"/>
      <c r="U60" s="272"/>
      <c r="V60" s="272"/>
      <c r="W60" s="272"/>
    </row>
    <row r="61" spans="2:23" ht="21" customHeight="1" x14ac:dyDescent="0.2">
      <c r="B61" s="193"/>
      <c r="C61" s="192"/>
      <c r="D61" s="191"/>
      <c r="E61" s="190"/>
      <c r="F61" s="189"/>
      <c r="G61" s="285"/>
      <c r="H61" s="272"/>
      <c r="I61" s="272"/>
      <c r="J61" s="272"/>
      <c r="K61" s="272"/>
      <c r="L61" s="188"/>
      <c r="M61" s="187"/>
      <c r="N61" s="186"/>
      <c r="P61" s="67"/>
      <c r="Q61" s="272"/>
      <c r="R61" s="272"/>
      <c r="S61" s="272"/>
      <c r="T61" s="272"/>
      <c r="U61" s="272"/>
      <c r="V61" s="272"/>
      <c r="W61" s="272"/>
    </row>
    <row r="62" spans="2:23" ht="21" customHeight="1" x14ac:dyDescent="0.2">
      <c r="B62" s="193"/>
      <c r="C62" s="192"/>
      <c r="D62" s="191"/>
      <c r="E62" s="190"/>
      <c r="F62" s="189"/>
      <c r="G62" s="285"/>
      <c r="H62" s="272"/>
      <c r="I62" s="272"/>
      <c r="J62" s="272"/>
      <c r="K62" s="272"/>
      <c r="L62" s="188"/>
      <c r="M62" s="187"/>
      <c r="N62" s="186"/>
      <c r="P62" s="67"/>
      <c r="Q62" s="272"/>
      <c r="R62" s="272"/>
      <c r="S62" s="272"/>
      <c r="T62" s="272"/>
      <c r="U62" s="272"/>
      <c r="V62" s="272"/>
      <c r="W62" s="272"/>
    </row>
    <row r="63" spans="2:23" ht="21" customHeight="1" x14ac:dyDescent="0.2">
      <c r="B63" s="193"/>
      <c r="C63" s="192"/>
      <c r="D63" s="191"/>
      <c r="E63" s="190"/>
      <c r="F63" s="189"/>
      <c r="G63" s="285"/>
      <c r="H63" s="272"/>
      <c r="I63" s="272"/>
      <c r="J63" s="272"/>
      <c r="K63" s="272"/>
      <c r="L63" s="188"/>
      <c r="M63" s="187"/>
      <c r="N63" s="186"/>
      <c r="P63" s="67"/>
      <c r="Q63" s="272"/>
      <c r="R63" s="272"/>
      <c r="S63" s="272"/>
      <c r="T63" s="272"/>
      <c r="U63" s="272"/>
      <c r="V63" s="272"/>
      <c r="W63" s="272"/>
    </row>
    <row r="64" spans="2:23" ht="21" customHeight="1" x14ac:dyDescent="0.2">
      <c r="B64" s="193"/>
      <c r="C64" s="192"/>
      <c r="D64" s="191"/>
      <c r="E64" s="190"/>
      <c r="F64" s="189"/>
      <c r="G64" s="285"/>
      <c r="H64" s="272"/>
      <c r="I64" s="272"/>
      <c r="J64" s="272"/>
      <c r="K64" s="272"/>
      <c r="L64" s="188"/>
      <c r="M64" s="187"/>
      <c r="N64" s="186"/>
      <c r="P64" s="67"/>
      <c r="Q64" s="272"/>
      <c r="R64" s="272"/>
      <c r="S64" s="272"/>
      <c r="T64" s="272"/>
      <c r="U64" s="272"/>
      <c r="V64" s="272"/>
      <c r="W64" s="272"/>
    </row>
    <row r="65" spans="2:23" ht="21" customHeight="1" x14ac:dyDescent="0.2">
      <c r="B65" s="193"/>
      <c r="C65" s="192"/>
      <c r="D65" s="191"/>
      <c r="E65" s="190"/>
      <c r="F65" s="189"/>
      <c r="G65" s="285"/>
      <c r="H65" s="272"/>
      <c r="I65" s="272"/>
      <c r="J65" s="272"/>
      <c r="K65" s="272"/>
      <c r="L65" s="188"/>
      <c r="M65" s="187"/>
      <c r="N65" s="186"/>
      <c r="P65" s="67"/>
      <c r="Q65" s="272"/>
      <c r="R65" s="272"/>
      <c r="S65" s="272"/>
      <c r="T65" s="272"/>
      <c r="U65" s="272"/>
      <c r="V65" s="272"/>
      <c r="W65" s="272"/>
    </row>
    <row r="66" spans="2:23" ht="21" customHeight="1" x14ac:dyDescent="0.2">
      <c r="B66" s="193"/>
      <c r="C66" s="192"/>
      <c r="D66" s="191"/>
      <c r="E66" s="190"/>
      <c r="F66" s="189"/>
      <c r="G66" s="285"/>
      <c r="H66" s="272"/>
      <c r="I66" s="272"/>
      <c r="J66" s="272"/>
      <c r="K66" s="272"/>
      <c r="L66" s="188"/>
      <c r="M66" s="187"/>
      <c r="N66" s="186"/>
      <c r="P66" s="67"/>
      <c r="Q66" s="272"/>
      <c r="R66" s="272"/>
      <c r="S66" s="272"/>
      <c r="T66" s="272"/>
      <c r="U66" s="272"/>
      <c r="V66" s="272"/>
      <c r="W66" s="272"/>
    </row>
    <row r="67" spans="2:23" ht="21" customHeight="1" x14ac:dyDescent="0.2">
      <c r="B67" s="193"/>
      <c r="C67" s="192"/>
      <c r="D67" s="191"/>
      <c r="E67" s="190"/>
      <c r="F67" s="189"/>
      <c r="G67" s="285"/>
      <c r="H67" s="272"/>
      <c r="I67" s="272"/>
      <c r="J67" s="272"/>
      <c r="K67" s="272"/>
      <c r="L67" s="188"/>
      <c r="M67" s="187"/>
      <c r="N67" s="186"/>
      <c r="P67" s="67"/>
      <c r="Q67" s="272"/>
      <c r="R67" s="272"/>
      <c r="S67" s="272"/>
      <c r="T67" s="272"/>
      <c r="U67" s="272"/>
      <c r="V67" s="272"/>
      <c r="W67" s="272"/>
    </row>
    <row r="68" spans="2:23" ht="21" customHeight="1" x14ac:dyDescent="0.2">
      <c r="B68" s="193"/>
      <c r="C68" s="192"/>
      <c r="D68" s="191"/>
      <c r="E68" s="190"/>
      <c r="F68" s="189"/>
      <c r="G68" s="285"/>
      <c r="H68" s="272"/>
      <c r="I68" s="272"/>
      <c r="J68" s="272"/>
      <c r="K68" s="272"/>
      <c r="L68" s="188"/>
      <c r="M68" s="187"/>
      <c r="N68" s="186"/>
      <c r="P68" s="67"/>
      <c r="Q68" s="272"/>
      <c r="R68" s="272"/>
      <c r="S68" s="272"/>
      <c r="T68" s="272"/>
      <c r="U68" s="272"/>
      <c r="V68" s="272"/>
      <c r="W68" s="272"/>
    </row>
    <row r="69" spans="2:23" ht="21" customHeight="1" x14ac:dyDescent="0.2">
      <c r="B69" s="193"/>
      <c r="C69" s="192"/>
      <c r="D69" s="191"/>
      <c r="E69" s="190"/>
      <c r="F69" s="189"/>
      <c r="G69" s="285"/>
      <c r="H69" s="272"/>
      <c r="I69" s="272"/>
      <c r="J69" s="272"/>
      <c r="K69" s="272"/>
      <c r="L69" s="188"/>
      <c r="M69" s="187"/>
      <c r="N69" s="186"/>
      <c r="P69" s="67"/>
      <c r="Q69" s="272"/>
      <c r="R69" s="272"/>
      <c r="S69" s="272"/>
      <c r="T69" s="272"/>
      <c r="U69" s="272"/>
      <c r="V69" s="272"/>
      <c r="W69" s="272"/>
    </row>
    <row r="70" spans="2:23" ht="21" customHeight="1" x14ac:dyDescent="0.2">
      <c r="B70" s="193"/>
      <c r="C70" s="192"/>
      <c r="D70" s="191"/>
      <c r="E70" s="190"/>
      <c r="F70" s="189"/>
      <c r="G70" s="285"/>
      <c r="H70" s="272"/>
      <c r="I70" s="272"/>
      <c r="J70" s="272"/>
      <c r="K70" s="272"/>
      <c r="L70" s="188"/>
      <c r="M70" s="187"/>
      <c r="N70" s="186"/>
      <c r="P70" s="67"/>
      <c r="Q70" s="272"/>
      <c r="R70" s="272"/>
      <c r="S70" s="272"/>
      <c r="T70" s="272"/>
      <c r="U70" s="272"/>
      <c r="V70" s="272"/>
      <c r="W70" s="272"/>
    </row>
    <row r="71" spans="2:23" ht="21" customHeight="1" x14ac:dyDescent="0.2">
      <c r="B71" s="193"/>
      <c r="C71" s="192"/>
      <c r="D71" s="191"/>
      <c r="E71" s="190"/>
      <c r="F71" s="189"/>
      <c r="G71" s="285"/>
      <c r="H71" s="272"/>
      <c r="I71" s="272"/>
      <c r="J71" s="272"/>
      <c r="K71" s="272"/>
      <c r="L71" s="188"/>
      <c r="M71" s="187"/>
      <c r="N71" s="186"/>
      <c r="P71" s="67"/>
      <c r="Q71" s="272"/>
      <c r="R71" s="272"/>
      <c r="S71" s="272"/>
      <c r="T71" s="272"/>
      <c r="U71" s="272"/>
      <c r="V71" s="272"/>
      <c r="W71" s="272"/>
    </row>
    <row r="72" spans="2:23" ht="21" customHeight="1" x14ac:dyDescent="0.2">
      <c r="B72" s="193"/>
      <c r="C72" s="192"/>
      <c r="D72" s="191"/>
      <c r="E72" s="190"/>
      <c r="F72" s="189"/>
      <c r="G72" s="285"/>
      <c r="H72" s="272"/>
      <c r="I72" s="272"/>
      <c r="J72" s="272"/>
      <c r="K72" s="272"/>
      <c r="L72" s="188"/>
      <c r="M72" s="187"/>
      <c r="N72" s="186"/>
      <c r="P72" s="67"/>
      <c r="Q72" s="272"/>
      <c r="R72" s="272"/>
      <c r="S72" s="272"/>
      <c r="T72" s="272"/>
      <c r="U72" s="272"/>
      <c r="V72" s="272"/>
      <c r="W72" s="272"/>
    </row>
    <row r="73" spans="2:23" ht="21" customHeight="1" x14ac:dyDescent="0.2">
      <c r="B73" s="193"/>
      <c r="C73" s="192"/>
      <c r="D73" s="191"/>
      <c r="E73" s="190"/>
      <c r="F73" s="189"/>
      <c r="G73" s="285"/>
      <c r="H73" s="272"/>
      <c r="I73" s="272"/>
      <c r="J73" s="272"/>
      <c r="K73" s="272"/>
      <c r="L73" s="188"/>
      <c r="M73" s="187"/>
      <c r="N73" s="186"/>
      <c r="P73" s="67"/>
      <c r="Q73" s="272"/>
      <c r="R73" s="272"/>
      <c r="S73" s="272"/>
      <c r="T73" s="272"/>
      <c r="U73" s="272"/>
      <c r="V73" s="272"/>
      <c r="W73" s="272"/>
    </row>
    <row r="74" spans="2:23" ht="21" customHeight="1" x14ac:dyDescent="0.2">
      <c r="B74" s="193"/>
      <c r="C74" s="192"/>
      <c r="D74" s="191"/>
      <c r="E74" s="190"/>
      <c r="F74" s="189"/>
      <c r="G74" s="285"/>
      <c r="H74" s="272"/>
      <c r="I74" s="272"/>
      <c r="J74" s="272"/>
      <c r="K74" s="272"/>
      <c r="L74" s="188"/>
      <c r="M74" s="187"/>
      <c r="N74" s="186"/>
      <c r="P74" s="67"/>
      <c r="Q74" s="272"/>
      <c r="R74" s="272"/>
      <c r="S74" s="272"/>
      <c r="T74" s="272"/>
      <c r="U74" s="272"/>
      <c r="V74" s="272"/>
      <c r="W74" s="272"/>
    </row>
    <row r="75" spans="2:23" ht="21" customHeight="1" x14ac:dyDescent="0.2">
      <c r="B75" s="193"/>
      <c r="C75" s="192"/>
      <c r="D75" s="191"/>
      <c r="E75" s="190"/>
      <c r="F75" s="189"/>
      <c r="G75" s="285"/>
      <c r="H75" s="272"/>
      <c r="I75" s="272"/>
      <c r="J75" s="272"/>
      <c r="K75" s="272"/>
      <c r="L75" s="188"/>
      <c r="M75" s="187"/>
      <c r="N75" s="186"/>
      <c r="P75" s="67"/>
      <c r="Q75" s="272"/>
      <c r="R75" s="272"/>
      <c r="S75" s="272"/>
      <c r="T75" s="272"/>
      <c r="U75" s="272"/>
      <c r="V75" s="272"/>
      <c r="W75" s="272"/>
    </row>
    <row r="76" spans="2:23" ht="21" customHeight="1" x14ac:dyDescent="0.2">
      <c r="B76" s="193"/>
      <c r="C76" s="192"/>
      <c r="D76" s="191"/>
      <c r="E76" s="190"/>
      <c r="F76" s="189"/>
      <c r="G76" s="285"/>
      <c r="H76" s="272"/>
      <c r="I76" s="272"/>
      <c r="J76" s="272"/>
      <c r="K76" s="272"/>
      <c r="L76" s="188"/>
      <c r="M76" s="187"/>
      <c r="N76" s="186"/>
      <c r="P76" s="67"/>
      <c r="Q76" s="272"/>
      <c r="R76" s="272"/>
      <c r="S76" s="272"/>
      <c r="T76" s="272"/>
      <c r="U76" s="272"/>
      <c r="V76" s="272"/>
      <c r="W76" s="272"/>
    </row>
    <row r="77" spans="2:23" ht="21" customHeight="1" x14ac:dyDescent="0.2">
      <c r="B77" s="193"/>
      <c r="C77" s="192"/>
      <c r="D77" s="191"/>
      <c r="E77" s="190"/>
      <c r="F77" s="189"/>
      <c r="G77" s="285"/>
      <c r="H77" s="272"/>
      <c r="I77" s="272"/>
      <c r="J77" s="272"/>
      <c r="K77" s="272"/>
      <c r="L77" s="188"/>
      <c r="M77" s="187"/>
      <c r="N77" s="186"/>
      <c r="P77" s="67"/>
      <c r="Q77" s="272"/>
      <c r="R77" s="272"/>
      <c r="S77" s="272"/>
      <c r="T77" s="272"/>
      <c r="U77" s="272"/>
      <c r="V77" s="272"/>
      <c r="W77" s="272"/>
    </row>
    <row r="78" spans="2:23" ht="21" customHeight="1" x14ac:dyDescent="0.2">
      <c r="B78" s="193"/>
      <c r="C78" s="192"/>
      <c r="D78" s="191"/>
      <c r="E78" s="190"/>
      <c r="F78" s="189"/>
      <c r="G78" s="285"/>
      <c r="H78" s="272"/>
      <c r="I78" s="272"/>
      <c r="J78" s="272"/>
      <c r="K78" s="272"/>
      <c r="L78" s="188"/>
      <c r="M78" s="187"/>
      <c r="N78" s="186"/>
      <c r="P78" s="67"/>
      <c r="Q78" s="272"/>
      <c r="R78" s="272"/>
      <c r="S78" s="272"/>
      <c r="T78" s="272"/>
      <c r="U78" s="272"/>
      <c r="V78" s="272"/>
      <c r="W78" s="272"/>
    </row>
    <row r="79" spans="2:23" ht="21" customHeight="1" x14ac:dyDescent="0.2">
      <c r="B79" s="193"/>
      <c r="C79" s="192"/>
      <c r="D79" s="191"/>
      <c r="E79" s="190"/>
      <c r="F79" s="189"/>
      <c r="G79" s="285"/>
      <c r="H79" s="272"/>
      <c r="I79" s="272"/>
      <c r="J79" s="272"/>
      <c r="K79" s="272"/>
      <c r="L79" s="188"/>
      <c r="M79" s="187"/>
      <c r="N79" s="186"/>
      <c r="P79" s="67"/>
      <c r="Q79" s="272"/>
      <c r="R79" s="272"/>
      <c r="S79" s="272"/>
      <c r="T79" s="272"/>
      <c r="U79" s="272"/>
      <c r="V79" s="272"/>
      <c r="W79" s="272"/>
    </row>
    <row r="80" spans="2:23" ht="21" customHeight="1" x14ac:dyDescent="0.2">
      <c r="B80" s="193"/>
      <c r="C80" s="192"/>
      <c r="D80" s="191"/>
      <c r="E80" s="190"/>
      <c r="F80" s="189"/>
      <c r="G80" s="285"/>
      <c r="H80" s="272"/>
      <c r="I80" s="272"/>
      <c r="J80" s="272"/>
      <c r="K80" s="272"/>
      <c r="L80" s="188"/>
      <c r="M80" s="187"/>
      <c r="N80" s="186"/>
      <c r="P80" s="67"/>
      <c r="Q80" s="272"/>
      <c r="R80" s="272"/>
      <c r="S80" s="272"/>
      <c r="T80" s="272"/>
      <c r="U80" s="272"/>
      <c r="V80" s="272"/>
      <c r="W80" s="272"/>
    </row>
    <row r="81" spans="2:23" ht="21" customHeight="1" x14ac:dyDescent="0.2">
      <c r="B81" s="193"/>
      <c r="C81" s="192"/>
      <c r="D81" s="191"/>
      <c r="E81" s="190"/>
      <c r="F81" s="189"/>
      <c r="G81" s="285"/>
      <c r="H81" s="272"/>
      <c r="I81" s="272"/>
      <c r="J81" s="272"/>
      <c r="K81" s="272"/>
      <c r="L81" s="188"/>
      <c r="M81" s="187"/>
      <c r="N81" s="186"/>
      <c r="P81" s="67"/>
      <c r="Q81" s="272"/>
      <c r="R81" s="272"/>
      <c r="S81" s="272"/>
      <c r="T81" s="272"/>
      <c r="U81" s="272"/>
      <c r="V81" s="272"/>
      <c r="W81" s="272"/>
    </row>
    <row r="82" spans="2:23" ht="21" customHeight="1" x14ac:dyDescent="0.2">
      <c r="B82" s="193"/>
      <c r="C82" s="192"/>
      <c r="D82" s="191"/>
      <c r="E82" s="190"/>
      <c r="F82" s="189"/>
      <c r="G82" s="285"/>
      <c r="H82" s="272"/>
      <c r="I82" s="272"/>
      <c r="J82" s="272"/>
      <c r="K82" s="272"/>
      <c r="L82" s="188"/>
      <c r="M82" s="187"/>
      <c r="N82" s="186"/>
      <c r="P82" s="67"/>
      <c r="Q82" s="272"/>
      <c r="R82" s="272"/>
      <c r="S82" s="272"/>
      <c r="T82" s="272"/>
      <c r="U82" s="272"/>
      <c r="V82" s="272"/>
      <c r="W82" s="272"/>
    </row>
    <row r="83" spans="2:23" ht="21" customHeight="1" x14ac:dyDescent="0.2">
      <c r="B83" s="193"/>
      <c r="C83" s="192"/>
      <c r="D83" s="191"/>
      <c r="E83" s="190"/>
      <c r="F83" s="189"/>
      <c r="G83" s="285"/>
      <c r="H83" s="272"/>
      <c r="I83" s="272"/>
      <c r="J83" s="272"/>
      <c r="K83" s="272"/>
      <c r="L83" s="188"/>
      <c r="M83" s="187"/>
      <c r="N83" s="186"/>
      <c r="P83" s="67"/>
      <c r="Q83" s="272"/>
      <c r="R83" s="272"/>
      <c r="S83" s="272"/>
      <c r="T83" s="272"/>
      <c r="U83" s="272"/>
      <c r="V83" s="272"/>
      <c r="W83" s="272"/>
    </row>
    <row r="84" spans="2:23" ht="21" customHeight="1" x14ac:dyDescent="0.2">
      <c r="B84" s="193"/>
      <c r="C84" s="192"/>
      <c r="D84" s="191"/>
      <c r="E84" s="190"/>
      <c r="F84" s="189"/>
      <c r="G84" s="285"/>
      <c r="H84" s="272"/>
      <c r="I84" s="272"/>
      <c r="J84" s="272"/>
      <c r="K84" s="272"/>
      <c r="L84" s="188"/>
      <c r="M84" s="187"/>
      <c r="N84" s="186"/>
      <c r="P84" s="67"/>
      <c r="Q84" s="272"/>
      <c r="R84" s="272"/>
      <c r="S84" s="272"/>
      <c r="T84" s="272"/>
      <c r="U84" s="272"/>
      <c r="V84" s="272"/>
      <c r="W84" s="272"/>
    </row>
    <row r="85" spans="2:23" ht="21" customHeight="1" x14ac:dyDescent="0.2">
      <c r="B85" s="193"/>
      <c r="C85" s="192"/>
      <c r="D85" s="191"/>
      <c r="E85" s="190"/>
      <c r="F85" s="189"/>
      <c r="G85" s="285"/>
      <c r="H85" s="272"/>
      <c r="I85" s="272"/>
      <c r="J85" s="272"/>
      <c r="K85" s="272"/>
      <c r="L85" s="188"/>
      <c r="M85" s="187"/>
      <c r="N85" s="186"/>
      <c r="P85" s="67"/>
      <c r="Q85" s="272"/>
      <c r="R85" s="272"/>
      <c r="S85" s="272"/>
      <c r="T85" s="272"/>
      <c r="U85" s="272"/>
      <c r="V85" s="272"/>
      <c r="W85" s="272"/>
    </row>
    <row r="86" spans="2:23" ht="21" customHeight="1" x14ac:dyDescent="0.2">
      <c r="B86" s="193"/>
      <c r="C86" s="192"/>
      <c r="D86" s="191"/>
      <c r="E86" s="190"/>
      <c r="F86" s="189"/>
      <c r="G86" s="285"/>
      <c r="H86" s="272"/>
      <c r="I86" s="272"/>
      <c r="J86" s="272"/>
      <c r="K86" s="272"/>
      <c r="L86" s="188"/>
      <c r="M86" s="187"/>
      <c r="N86" s="186"/>
      <c r="P86" s="67"/>
      <c r="Q86" s="272"/>
      <c r="R86" s="272"/>
      <c r="S86" s="272"/>
      <c r="T86" s="272"/>
      <c r="U86" s="272"/>
      <c r="V86" s="272"/>
      <c r="W86" s="272"/>
    </row>
    <row r="87" spans="2:23" ht="21" customHeight="1" x14ac:dyDescent="0.2">
      <c r="B87" s="193"/>
      <c r="C87" s="192"/>
      <c r="D87" s="191"/>
      <c r="E87" s="190"/>
      <c r="F87" s="189"/>
      <c r="G87" s="285"/>
      <c r="H87" s="272"/>
      <c r="I87" s="272"/>
      <c r="J87" s="272"/>
      <c r="K87" s="272"/>
      <c r="L87" s="188"/>
      <c r="M87" s="187"/>
      <c r="N87" s="186"/>
      <c r="P87" s="67"/>
      <c r="Q87" s="272"/>
      <c r="R87" s="272"/>
      <c r="S87" s="272"/>
      <c r="T87" s="272"/>
      <c r="U87" s="272"/>
      <c r="V87" s="272"/>
      <c r="W87" s="272"/>
    </row>
    <row r="88" spans="2:23" ht="21" customHeight="1" x14ac:dyDescent="0.2">
      <c r="B88" s="193"/>
      <c r="C88" s="192"/>
      <c r="D88" s="191"/>
      <c r="E88" s="190"/>
      <c r="F88" s="189"/>
      <c r="G88" s="285"/>
      <c r="H88" s="272"/>
      <c r="I88" s="272"/>
      <c r="J88" s="272"/>
      <c r="K88" s="272"/>
      <c r="L88" s="188"/>
      <c r="M88" s="187"/>
      <c r="N88" s="186"/>
      <c r="P88" s="67"/>
      <c r="Q88" s="272"/>
      <c r="R88" s="272"/>
      <c r="S88" s="272"/>
      <c r="T88" s="272"/>
      <c r="U88" s="272"/>
      <c r="V88" s="272"/>
      <c r="W88" s="272"/>
    </row>
    <row r="89" spans="2:23" ht="21" customHeight="1" x14ac:dyDescent="0.2">
      <c r="B89" s="193"/>
      <c r="C89" s="192"/>
      <c r="D89" s="191"/>
      <c r="E89" s="190"/>
      <c r="F89" s="189"/>
      <c r="G89" s="285"/>
      <c r="H89" s="272"/>
      <c r="I89" s="272"/>
      <c r="J89" s="272"/>
      <c r="K89" s="272"/>
      <c r="L89" s="188"/>
      <c r="M89" s="187"/>
      <c r="N89" s="186"/>
      <c r="P89" s="67"/>
      <c r="Q89" s="272"/>
      <c r="R89" s="272"/>
      <c r="S89" s="272"/>
      <c r="T89" s="272"/>
      <c r="U89" s="272"/>
      <c r="V89" s="272"/>
      <c r="W89" s="272"/>
    </row>
    <row r="90" spans="2:23" ht="21" customHeight="1" x14ac:dyDescent="0.2">
      <c r="B90" s="193"/>
      <c r="C90" s="192"/>
      <c r="D90" s="191"/>
      <c r="E90" s="190"/>
      <c r="F90" s="189"/>
      <c r="G90" s="285"/>
      <c r="H90" s="272"/>
      <c r="I90" s="272"/>
      <c r="J90" s="272"/>
      <c r="K90" s="272"/>
      <c r="L90" s="188"/>
      <c r="M90" s="187"/>
      <c r="N90" s="186"/>
      <c r="P90" s="67"/>
      <c r="Q90" s="272"/>
      <c r="R90" s="272"/>
      <c r="S90" s="272"/>
      <c r="T90" s="272"/>
      <c r="U90" s="272"/>
      <c r="V90" s="272"/>
      <c r="W90" s="272"/>
    </row>
    <row r="91" spans="2:23" ht="21" customHeight="1" x14ac:dyDescent="0.2">
      <c r="B91" s="193"/>
      <c r="C91" s="192"/>
      <c r="D91" s="191"/>
      <c r="E91" s="190"/>
      <c r="F91" s="189"/>
      <c r="G91" s="285"/>
      <c r="H91" s="272"/>
      <c r="I91" s="272"/>
      <c r="J91" s="272"/>
      <c r="K91" s="272"/>
      <c r="L91" s="188"/>
      <c r="M91" s="187"/>
      <c r="N91" s="186"/>
      <c r="P91" s="67"/>
      <c r="Q91" s="272"/>
      <c r="R91" s="272"/>
      <c r="S91" s="272"/>
      <c r="T91" s="272"/>
      <c r="U91" s="272"/>
      <c r="V91" s="272"/>
      <c r="W91" s="272"/>
    </row>
    <row r="92" spans="2:23" ht="21" customHeight="1" x14ac:dyDescent="0.2">
      <c r="B92" s="193"/>
      <c r="C92" s="192"/>
      <c r="D92" s="191"/>
      <c r="E92" s="190"/>
      <c r="F92" s="189"/>
      <c r="G92" s="285"/>
      <c r="H92" s="272"/>
      <c r="I92" s="272"/>
      <c r="J92" s="272"/>
      <c r="K92" s="272"/>
      <c r="L92" s="188"/>
      <c r="M92" s="187"/>
      <c r="N92" s="186"/>
      <c r="P92" s="67"/>
      <c r="Q92" s="272"/>
      <c r="R92" s="272"/>
      <c r="S92" s="272"/>
      <c r="T92" s="272"/>
      <c r="U92" s="272"/>
      <c r="V92" s="272"/>
      <c r="W92" s="272"/>
    </row>
    <row r="93" spans="2:23" ht="21" customHeight="1" x14ac:dyDescent="0.2">
      <c r="B93" s="193"/>
      <c r="C93" s="192"/>
      <c r="D93" s="191"/>
      <c r="E93" s="190"/>
      <c r="F93" s="189"/>
      <c r="G93" s="285"/>
      <c r="H93" s="272"/>
      <c r="I93" s="272"/>
      <c r="J93" s="272"/>
      <c r="K93" s="272"/>
      <c r="L93" s="188"/>
      <c r="M93" s="187"/>
      <c r="N93" s="186"/>
      <c r="P93" s="67"/>
      <c r="Q93" s="272"/>
      <c r="R93" s="272"/>
      <c r="S93" s="272"/>
      <c r="T93" s="272"/>
      <c r="U93" s="272"/>
      <c r="V93" s="272"/>
      <c r="W93" s="272"/>
    </row>
    <row r="94" spans="2:23" ht="21" customHeight="1" x14ac:dyDescent="0.2">
      <c r="B94" s="193"/>
      <c r="C94" s="192"/>
      <c r="D94" s="191"/>
      <c r="E94" s="190"/>
      <c r="F94" s="189"/>
      <c r="G94" s="285"/>
      <c r="H94" s="272"/>
      <c r="I94" s="272"/>
      <c r="J94" s="272"/>
      <c r="K94" s="272"/>
      <c r="L94" s="188"/>
      <c r="M94" s="187"/>
      <c r="N94" s="186"/>
      <c r="P94" s="67"/>
      <c r="Q94" s="272"/>
      <c r="R94" s="272"/>
      <c r="S94" s="272"/>
      <c r="T94" s="272"/>
      <c r="U94" s="272"/>
      <c r="V94" s="272"/>
      <c r="W94" s="272"/>
    </row>
    <row r="95" spans="2:23" ht="21" customHeight="1" x14ac:dyDescent="0.2">
      <c r="B95" s="193"/>
      <c r="C95" s="192"/>
      <c r="D95" s="191"/>
      <c r="E95" s="190"/>
      <c r="F95" s="189"/>
      <c r="G95" s="285"/>
      <c r="H95" s="272"/>
      <c r="I95" s="272"/>
      <c r="J95" s="272"/>
      <c r="K95" s="272"/>
      <c r="L95" s="188"/>
      <c r="M95" s="187"/>
      <c r="N95" s="186"/>
      <c r="P95" s="67"/>
      <c r="Q95" s="272"/>
      <c r="R95" s="272"/>
      <c r="S95" s="272"/>
      <c r="T95" s="272"/>
      <c r="U95" s="272"/>
      <c r="V95" s="272"/>
      <c r="W95" s="272"/>
    </row>
    <row r="96" spans="2:23" ht="21" customHeight="1" x14ac:dyDescent="0.2">
      <c r="B96" s="193"/>
      <c r="C96" s="192"/>
      <c r="D96" s="191"/>
      <c r="E96" s="190"/>
      <c r="F96" s="189"/>
      <c r="G96" s="285"/>
      <c r="H96" s="272"/>
      <c r="I96" s="272"/>
      <c r="J96" s="272"/>
      <c r="K96" s="272"/>
      <c r="L96" s="188"/>
      <c r="M96" s="187"/>
      <c r="N96" s="186"/>
      <c r="P96" s="67"/>
      <c r="Q96" s="272"/>
      <c r="R96" s="272"/>
      <c r="S96" s="272"/>
      <c r="T96" s="272"/>
      <c r="U96" s="272"/>
      <c r="V96" s="272"/>
      <c r="W96" s="272"/>
    </row>
    <row r="97" spans="2:23" ht="21" customHeight="1" x14ac:dyDescent="0.2">
      <c r="B97" s="193"/>
      <c r="C97" s="192"/>
      <c r="D97" s="191"/>
      <c r="E97" s="190"/>
      <c r="F97" s="189"/>
      <c r="G97" s="285"/>
      <c r="H97" s="272"/>
      <c r="I97" s="272"/>
      <c r="J97" s="272"/>
      <c r="K97" s="272"/>
      <c r="L97" s="188"/>
      <c r="M97" s="187"/>
      <c r="N97" s="186"/>
      <c r="P97" s="67"/>
      <c r="Q97" s="272"/>
      <c r="R97" s="272"/>
      <c r="S97" s="272"/>
      <c r="T97" s="272"/>
      <c r="U97" s="272"/>
      <c r="V97" s="272"/>
      <c r="W97" s="272"/>
    </row>
    <row r="98" spans="2:23" ht="21" customHeight="1" x14ac:dyDescent="0.2">
      <c r="B98" s="193"/>
      <c r="C98" s="192"/>
      <c r="D98" s="191"/>
      <c r="E98" s="190"/>
      <c r="F98" s="189"/>
      <c r="G98" s="285"/>
      <c r="H98" s="272"/>
      <c r="I98" s="272"/>
      <c r="J98" s="272"/>
      <c r="K98" s="272"/>
      <c r="L98" s="188"/>
      <c r="M98" s="187"/>
      <c r="N98" s="186"/>
      <c r="P98" s="67"/>
      <c r="Q98" s="272"/>
      <c r="R98" s="272"/>
      <c r="S98" s="272"/>
      <c r="T98" s="272"/>
      <c r="U98" s="272"/>
      <c r="V98" s="272"/>
      <c r="W98" s="272"/>
    </row>
    <row r="99" spans="2:23" ht="21" customHeight="1" x14ac:dyDescent="0.2">
      <c r="B99" s="193"/>
      <c r="C99" s="192"/>
      <c r="D99" s="191"/>
      <c r="E99" s="190"/>
      <c r="F99" s="189"/>
      <c r="G99" s="285"/>
      <c r="H99" s="272"/>
      <c r="I99" s="272"/>
      <c r="J99" s="272"/>
      <c r="K99" s="272"/>
      <c r="L99" s="188"/>
      <c r="M99" s="187"/>
      <c r="N99" s="186"/>
      <c r="P99" s="67"/>
      <c r="Q99" s="272"/>
      <c r="R99" s="272"/>
      <c r="S99" s="272"/>
      <c r="T99" s="272"/>
      <c r="U99" s="272"/>
      <c r="V99" s="272"/>
      <c r="W99" s="272"/>
    </row>
    <row r="100" spans="2:23" ht="21" customHeight="1" x14ac:dyDescent="0.2">
      <c r="B100" s="193"/>
      <c r="C100" s="192"/>
      <c r="D100" s="191"/>
      <c r="E100" s="190"/>
      <c r="F100" s="189"/>
      <c r="G100" s="285"/>
      <c r="H100" s="272"/>
      <c r="I100" s="272"/>
      <c r="J100" s="272"/>
      <c r="K100" s="272"/>
      <c r="L100" s="188"/>
      <c r="M100" s="187"/>
      <c r="N100" s="186"/>
      <c r="P100" s="67"/>
      <c r="Q100" s="272"/>
      <c r="R100" s="272"/>
      <c r="S100" s="272"/>
      <c r="T100" s="272"/>
      <c r="U100" s="272"/>
      <c r="V100" s="272"/>
      <c r="W100" s="272"/>
    </row>
    <row r="101" spans="2:23" ht="21" customHeight="1" x14ac:dyDescent="0.2">
      <c r="B101" s="193"/>
      <c r="C101" s="192"/>
      <c r="D101" s="191"/>
      <c r="E101" s="190"/>
      <c r="F101" s="189"/>
      <c r="G101" s="285"/>
      <c r="H101" s="272"/>
      <c r="I101" s="272"/>
      <c r="J101" s="272"/>
      <c r="K101" s="272"/>
      <c r="L101" s="188"/>
      <c r="M101" s="187"/>
      <c r="N101" s="186"/>
      <c r="P101" s="67"/>
      <c r="Q101" s="67"/>
      <c r="R101" s="67"/>
      <c r="S101" s="67"/>
      <c r="T101" s="67"/>
      <c r="U101" s="67"/>
      <c r="V101" s="67"/>
      <c r="W101" s="67"/>
    </row>
    <row r="102" spans="2:23" ht="21" customHeight="1" x14ac:dyDescent="0.2">
      <c r="B102" s="193"/>
      <c r="C102" s="192"/>
      <c r="D102" s="191"/>
      <c r="E102" s="190"/>
      <c r="F102" s="189"/>
      <c r="G102" s="285"/>
      <c r="H102" s="272"/>
      <c r="I102" s="272"/>
      <c r="J102" s="272"/>
      <c r="K102" s="272"/>
      <c r="L102" s="188"/>
      <c r="M102" s="187"/>
      <c r="N102" s="186"/>
      <c r="P102" s="67"/>
      <c r="Q102" s="67"/>
      <c r="R102" s="67"/>
      <c r="S102" s="67"/>
      <c r="T102" s="67"/>
      <c r="U102" s="67"/>
      <c r="V102" s="67"/>
      <c r="W102" s="67"/>
    </row>
    <row r="103" spans="2:23" ht="21" customHeight="1" x14ac:dyDescent="0.2">
      <c r="B103" s="193"/>
      <c r="C103" s="192"/>
      <c r="D103" s="191"/>
      <c r="E103" s="190"/>
      <c r="F103" s="189"/>
      <c r="G103" s="285"/>
      <c r="H103" s="272"/>
      <c r="I103" s="272"/>
      <c r="J103" s="272"/>
      <c r="K103" s="272"/>
      <c r="L103" s="188"/>
      <c r="M103" s="187"/>
      <c r="N103" s="186"/>
      <c r="P103" s="67"/>
      <c r="Q103" s="67"/>
      <c r="R103" s="67"/>
      <c r="S103" s="67"/>
      <c r="T103" s="67"/>
      <c r="U103" s="67"/>
      <c r="V103" s="67"/>
      <c r="W103" s="67"/>
    </row>
    <row r="104" spans="2:23" ht="21" customHeight="1" x14ac:dyDescent="0.2">
      <c r="B104" s="193"/>
      <c r="C104" s="192"/>
      <c r="D104" s="191"/>
      <c r="E104" s="190"/>
      <c r="F104" s="189"/>
      <c r="G104" s="285"/>
      <c r="H104" s="272"/>
      <c r="I104" s="272"/>
      <c r="J104" s="272"/>
      <c r="K104" s="272"/>
      <c r="L104" s="188"/>
      <c r="M104" s="187"/>
      <c r="N104" s="186"/>
      <c r="P104" s="67"/>
      <c r="Q104" s="67"/>
      <c r="R104" s="67"/>
      <c r="S104" s="67"/>
      <c r="T104" s="67"/>
      <c r="U104" s="67"/>
      <c r="V104" s="67"/>
      <c r="W104" s="67"/>
    </row>
    <row r="105" spans="2:23" ht="21" customHeight="1" x14ac:dyDescent="0.2">
      <c r="B105" s="193"/>
      <c r="C105" s="192"/>
      <c r="D105" s="191"/>
      <c r="E105" s="190"/>
      <c r="F105" s="189"/>
      <c r="G105" s="285"/>
      <c r="H105" s="272"/>
      <c r="I105" s="272"/>
      <c r="J105" s="272"/>
      <c r="K105" s="272"/>
      <c r="L105" s="188"/>
      <c r="M105" s="187"/>
      <c r="N105" s="186"/>
      <c r="P105" s="67"/>
      <c r="Q105" s="67"/>
      <c r="R105" s="67"/>
      <c r="S105" s="67"/>
      <c r="T105" s="67"/>
      <c r="U105" s="67"/>
      <c r="V105" s="67"/>
      <c r="W105" s="67"/>
    </row>
    <row r="106" spans="2:23" ht="21" customHeight="1" x14ac:dyDescent="0.2">
      <c r="B106" s="193"/>
      <c r="C106" s="192"/>
      <c r="D106" s="191"/>
      <c r="E106" s="190"/>
      <c r="F106" s="189"/>
      <c r="G106" s="285"/>
      <c r="H106" s="272"/>
      <c r="I106" s="272"/>
      <c r="J106" s="272"/>
      <c r="K106" s="272"/>
      <c r="L106" s="188"/>
      <c r="M106" s="187"/>
      <c r="N106" s="186"/>
      <c r="P106" s="67"/>
      <c r="Q106" s="67"/>
      <c r="R106" s="67"/>
      <c r="S106" s="67"/>
      <c r="T106" s="67"/>
      <c r="U106" s="67"/>
      <c r="V106" s="67"/>
      <c r="W106" s="67"/>
    </row>
    <row r="107" spans="2:23" ht="21" customHeight="1" x14ac:dyDescent="0.2">
      <c r="B107" s="193"/>
      <c r="C107" s="192"/>
      <c r="D107" s="191"/>
      <c r="E107" s="190"/>
      <c r="F107" s="189"/>
      <c r="G107" s="285"/>
      <c r="H107" s="272"/>
      <c r="I107" s="272"/>
      <c r="J107" s="272"/>
      <c r="K107" s="272"/>
      <c r="L107" s="188"/>
      <c r="M107" s="187"/>
      <c r="N107" s="186"/>
      <c r="P107" s="67"/>
      <c r="Q107" s="67"/>
      <c r="R107" s="67"/>
      <c r="S107" s="67"/>
      <c r="T107" s="67"/>
      <c r="U107" s="67"/>
      <c r="V107" s="67"/>
      <c r="W107" s="67"/>
    </row>
    <row r="108" spans="2:23" ht="21" customHeight="1" x14ac:dyDescent="0.2">
      <c r="B108" s="193"/>
      <c r="C108" s="192"/>
      <c r="D108" s="191"/>
      <c r="E108" s="190"/>
      <c r="F108" s="189"/>
      <c r="G108" s="285"/>
      <c r="H108" s="272"/>
      <c r="I108" s="272"/>
      <c r="J108" s="272"/>
      <c r="K108" s="272"/>
      <c r="L108" s="188"/>
      <c r="M108" s="187"/>
      <c r="N108" s="186"/>
      <c r="P108" s="67"/>
      <c r="Q108" s="67"/>
      <c r="R108" s="67"/>
      <c r="S108" s="67"/>
      <c r="T108" s="67"/>
      <c r="U108" s="67"/>
      <c r="V108" s="67"/>
      <c r="W108" s="67"/>
    </row>
    <row r="109" spans="2:23" ht="21" customHeight="1" x14ac:dyDescent="0.2">
      <c r="B109" s="193"/>
      <c r="C109" s="192"/>
      <c r="D109" s="191"/>
      <c r="E109" s="190"/>
      <c r="F109" s="189"/>
      <c r="G109" s="285"/>
      <c r="H109" s="272"/>
      <c r="I109" s="272"/>
      <c r="J109" s="272"/>
      <c r="K109" s="272"/>
      <c r="L109" s="188"/>
      <c r="M109" s="187"/>
      <c r="N109" s="186"/>
      <c r="P109" s="67"/>
      <c r="Q109" s="67"/>
      <c r="R109" s="67"/>
      <c r="S109" s="67"/>
      <c r="T109" s="67"/>
      <c r="U109" s="67"/>
      <c r="V109" s="67"/>
      <c r="W109" s="67"/>
    </row>
    <row r="110" spans="2:23" ht="21" customHeight="1" x14ac:dyDescent="0.2">
      <c r="B110" s="193"/>
      <c r="C110" s="192"/>
      <c r="D110" s="191"/>
      <c r="E110" s="190"/>
      <c r="F110" s="189"/>
      <c r="G110" s="285"/>
      <c r="H110" s="272"/>
      <c r="I110" s="272"/>
      <c r="J110" s="272"/>
      <c r="K110" s="272"/>
      <c r="L110" s="188"/>
      <c r="M110" s="187"/>
      <c r="N110" s="186"/>
      <c r="P110" s="67"/>
      <c r="Q110" s="67"/>
      <c r="R110" s="67"/>
      <c r="S110" s="67"/>
      <c r="T110" s="67"/>
      <c r="U110" s="67"/>
      <c r="V110" s="67"/>
      <c r="W110" s="67"/>
    </row>
    <row r="111" spans="2:23" ht="21" customHeight="1" x14ac:dyDescent="0.2">
      <c r="B111" s="193"/>
      <c r="C111" s="192"/>
      <c r="D111" s="191"/>
      <c r="E111" s="190"/>
      <c r="F111" s="189"/>
      <c r="G111" s="285"/>
      <c r="H111" s="272"/>
      <c r="I111" s="272"/>
      <c r="J111" s="272"/>
      <c r="K111" s="272"/>
      <c r="L111" s="188"/>
      <c r="M111" s="187"/>
      <c r="N111" s="186"/>
      <c r="P111" s="67"/>
      <c r="Q111" s="67"/>
      <c r="R111" s="67"/>
      <c r="S111" s="67"/>
      <c r="T111" s="67"/>
      <c r="U111" s="67"/>
      <c r="V111" s="67"/>
      <c r="W111" s="67"/>
    </row>
    <row r="112" spans="2:23" ht="21" customHeight="1" x14ac:dyDescent="0.2">
      <c r="B112" s="193"/>
      <c r="C112" s="192"/>
      <c r="D112" s="191"/>
      <c r="E112" s="190"/>
      <c r="F112" s="189"/>
      <c r="G112" s="285"/>
      <c r="H112" s="272"/>
      <c r="I112" s="272"/>
      <c r="J112" s="272"/>
      <c r="K112" s="272"/>
      <c r="L112" s="188"/>
      <c r="M112" s="187"/>
      <c r="N112" s="186"/>
      <c r="P112" s="67"/>
      <c r="Q112" s="67"/>
      <c r="R112" s="67"/>
      <c r="S112" s="67"/>
      <c r="T112" s="67"/>
      <c r="U112" s="67"/>
      <c r="V112" s="67"/>
      <c r="W112" s="67"/>
    </row>
    <row r="113" spans="2:23" ht="21" customHeight="1" x14ac:dyDescent="0.2">
      <c r="B113" s="193"/>
      <c r="C113" s="192"/>
      <c r="D113" s="191"/>
      <c r="E113" s="190"/>
      <c r="F113" s="189"/>
      <c r="G113" s="285"/>
      <c r="H113" s="272"/>
      <c r="I113" s="272"/>
      <c r="J113" s="272"/>
      <c r="K113" s="272"/>
      <c r="L113" s="188"/>
      <c r="M113" s="187"/>
      <c r="N113" s="186"/>
      <c r="P113" s="67"/>
      <c r="Q113" s="67"/>
      <c r="R113" s="67"/>
      <c r="S113" s="67"/>
      <c r="T113" s="67"/>
      <c r="U113" s="67"/>
      <c r="V113" s="67"/>
      <c r="W113" s="67"/>
    </row>
    <row r="114" spans="2:23" ht="21" customHeight="1" x14ac:dyDescent="0.2">
      <c r="B114" s="193"/>
      <c r="C114" s="192"/>
      <c r="D114" s="191"/>
      <c r="E114" s="190"/>
      <c r="F114" s="189"/>
      <c r="G114" s="285"/>
      <c r="H114" s="272"/>
      <c r="I114" s="272"/>
      <c r="J114" s="272"/>
      <c r="K114" s="272"/>
      <c r="L114" s="188"/>
      <c r="M114" s="187"/>
      <c r="N114" s="186"/>
      <c r="P114" s="67"/>
      <c r="Q114" s="67"/>
      <c r="R114" s="67"/>
      <c r="S114" s="67"/>
      <c r="T114" s="67"/>
      <c r="U114" s="67"/>
      <c r="V114" s="67"/>
      <c r="W114" s="67"/>
    </row>
    <row r="115" spans="2:23" ht="21" customHeight="1" x14ac:dyDescent="0.2">
      <c r="B115" s="193"/>
      <c r="C115" s="192"/>
      <c r="D115" s="191"/>
      <c r="E115" s="190"/>
      <c r="F115" s="189"/>
      <c r="G115" s="285"/>
      <c r="H115" s="272"/>
      <c r="I115" s="272"/>
      <c r="J115" s="272"/>
      <c r="K115" s="272"/>
      <c r="L115" s="188"/>
      <c r="M115" s="187"/>
      <c r="N115" s="186"/>
      <c r="P115" s="67"/>
      <c r="Q115" s="67"/>
      <c r="R115" s="67"/>
      <c r="S115" s="67"/>
      <c r="T115" s="67"/>
      <c r="U115" s="67"/>
      <c r="V115" s="67"/>
      <c r="W115" s="67"/>
    </row>
    <row r="116" spans="2:23" ht="21" customHeight="1" x14ac:dyDescent="0.2">
      <c r="B116" s="193"/>
      <c r="C116" s="192"/>
      <c r="D116" s="191"/>
      <c r="E116" s="190"/>
      <c r="F116" s="189"/>
      <c r="G116" s="285"/>
      <c r="H116" s="272"/>
      <c r="I116" s="272"/>
      <c r="J116" s="272"/>
      <c r="K116" s="272"/>
      <c r="L116" s="188"/>
      <c r="M116" s="187"/>
      <c r="N116" s="186"/>
      <c r="P116" s="67"/>
      <c r="Q116" s="67"/>
      <c r="R116" s="67"/>
      <c r="S116" s="67"/>
      <c r="T116" s="67"/>
      <c r="U116" s="67"/>
      <c r="V116" s="67"/>
      <c r="W116" s="67"/>
    </row>
    <row r="117" spans="2:23" ht="21" customHeight="1" x14ac:dyDescent="0.2">
      <c r="B117" s="193"/>
      <c r="C117" s="192"/>
      <c r="D117" s="191"/>
      <c r="E117" s="190"/>
      <c r="F117" s="189"/>
      <c r="G117" s="285"/>
      <c r="H117" s="272"/>
      <c r="I117" s="272"/>
      <c r="J117" s="272"/>
      <c r="K117" s="272"/>
      <c r="L117" s="188"/>
      <c r="M117" s="187"/>
      <c r="N117" s="186"/>
      <c r="P117" s="67"/>
      <c r="Q117" s="67"/>
      <c r="R117" s="67"/>
      <c r="S117" s="67"/>
      <c r="T117" s="67"/>
      <c r="U117" s="67"/>
      <c r="V117" s="67"/>
      <c r="W117" s="67"/>
    </row>
    <row r="118" spans="2:23" ht="21" customHeight="1" x14ac:dyDescent="0.2">
      <c r="B118" s="193"/>
      <c r="C118" s="192"/>
      <c r="D118" s="191"/>
      <c r="E118" s="190"/>
      <c r="F118" s="189"/>
      <c r="G118" s="285"/>
      <c r="H118" s="272"/>
      <c r="I118" s="272"/>
      <c r="J118" s="272"/>
      <c r="K118" s="272"/>
      <c r="L118" s="188"/>
      <c r="M118" s="187"/>
      <c r="N118" s="186"/>
      <c r="P118" s="67"/>
      <c r="Q118" s="67"/>
      <c r="R118" s="67"/>
      <c r="S118" s="67"/>
      <c r="T118" s="67"/>
      <c r="U118" s="67"/>
      <c r="V118" s="67"/>
      <c r="W118" s="67"/>
    </row>
    <row r="119" spans="2:23" ht="21" customHeight="1" x14ac:dyDescent="0.2">
      <c r="B119" s="193"/>
      <c r="C119" s="192"/>
      <c r="D119" s="191"/>
      <c r="E119" s="190"/>
      <c r="F119" s="189"/>
      <c r="G119" s="285"/>
      <c r="H119" s="272"/>
      <c r="I119" s="272"/>
      <c r="J119" s="272"/>
      <c r="K119" s="272"/>
      <c r="L119" s="188"/>
      <c r="M119" s="187"/>
      <c r="N119" s="186"/>
      <c r="P119" s="67"/>
      <c r="Q119" s="67"/>
      <c r="R119" s="67"/>
      <c r="S119" s="67"/>
      <c r="T119" s="67"/>
      <c r="U119" s="67"/>
      <c r="V119" s="67"/>
      <c r="W119" s="67"/>
    </row>
    <row r="120" spans="2:23" ht="21" customHeight="1" x14ac:dyDescent="0.2">
      <c r="B120" s="193"/>
      <c r="C120" s="192"/>
      <c r="D120" s="191"/>
      <c r="E120" s="190"/>
      <c r="F120" s="189"/>
      <c r="G120" s="285"/>
      <c r="H120" s="272"/>
      <c r="I120" s="272"/>
      <c r="J120" s="272"/>
      <c r="K120" s="272"/>
      <c r="L120" s="188"/>
      <c r="M120" s="187"/>
      <c r="N120" s="186"/>
      <c r="P120" s="67"/>
      <c r="Q120" s="67"/>
      <c r="R120" s="67"/>
      <c r="S120" s="67"/>
      <c r="T120" s="67"/>
      <c r="U120" s="67"/>
      <c r="V120" s="67"/>
      <c r="W120" s="67"/>
    </row>
    <row r="121" spans="2:23" ht="21" customHeight="1" x14ac:dyDescent="0.2">
      <c r="B121" s="193"/>
      <c r="C121" s="192"/>
      <c r="D121" s="191"/>
      <c r="E121" s="190"/>
      <c r="F121" s="189"/>
      <c r="G121" s="285"/>
      <c r="H121" s="272"/>
      <c r="I121" s="272"/>
      <c r="J121" s="272"/>
      <c r="K121" s="272"/>
      <c r="L121" s="188"/>
      <c r="M121" s="187"/>
      <c r="N121" s="186"/>
      <c r="P121" s="67"/>
      <c r="Q121" s="67"/>
      <c r="R121" s="67"/>
      <c r="S121" s="67"/>
      <c r="T121" s="67"/>
      <c r="U121" s="67"/>
      <c r="V121" s="67"/>
      <c r="W121" s="67"/>
    </row>
    <row r="122" spans="2:23" ht="21" customHeight="1" x14ac:dyDescent="0.2">
      <c r="B122" s="193"/>
      <c r="C122" s="192"/>
      <c r="D122" s="191"/>
      <c r="E122" s="190"/>
      <c r="F122" s="189"/>
      <c r="G122" s="285"/>
      <c r="H122" s="272"/>
      <c r="I122" s="272"/>
      <c r="J122" s="272"/>
      <c r="K122" s="272"/>
      <c r="L122" s="188"/>
      <c r="M122" s="187"/>
      <c r="N122" s="186"/>
      <c r="P122" s="67"/>
      <c r="Q122" s="67"/>
      <c r="R122" s="67"/>
      <c r="S122" s="67"/>
      <c r="T122" s="67"/>
      <c r="U122" s="67"/>
      <c r="V122" s="67"/>
      <c r="W122" s="67"/>
    </row>
    <row r="123" spans="2:23" ht="21" customHeight="1" x14ac:dyDescent="0.2">
      <c r="B123" s="193"/>
      <c r="C123" s="192"/>
      <c r="D123" s="191"/>
      <c r="E123" s="190"/>
      <c r="F123" s="189"/>
      <c r="G123" s="285"/>
      <c r="H123" s="272"/>
      <c r="I123" s="272"/>
      <c r="J123" s="272"/>
      <c r="K123" s="272"/>
      <c r="L123" s="188"/>
      <c r="M123" s="187"/>
      <c r="N123" s="186"/>
      <c r="P123" s="67"/>
      <c r="Q123" s="67"/>
      <c r="R123" s="67"/>
      <c r="S123" s="67"/>
      <c r="T123" s="67"/>
      <c r="U123" s="67"/>
      <c r="V123" s="67"/>
      <c r="W123" s="67"/>
    </row>
    <row r="124" spans="2:23" ht="21" customHeight="1" x14ac:dyDescent="0.2">
      <c r="B124" s="193"/>
      <c r="C124" s="192"/>
      <c r="D124" s="191"/>
      <c r="E124" s="190"/>
      <c r="F124" s="189"/>
      <c r="G124" s="285"/>
      <c r="H124" s="272"/>
      <c r="I124" s="272"/>
      <c r="J124" s="272"/>
      <c r="K124" s="272"/>
      <c r="L124" s="188"/>
      <c r="M124" s="187"/>
      <c r="N124" s="186"/>
      <c r="P124" s="67"/>
      <c r="Q124" s="67"/>
      <c r="R124" s="67"/>
      <c r="S124" s="67"/>
      <c r="T124" s="67"/>
      <c r="U124" s="67"/>
      <c r="V124" s="67"/>
      <c r="W124" s="67"/>
    </row>
    <row r="125" spans="2:23" ht="21" customHeight="1" x14ac:dyDescent="0.2">
      <c r="B125" s="193"/>
      <c r="C125" s="192"/>
      <c r="D125" s="191"/>
      <c r="E125" s="190"/>
      <c r="F125" s="189"/>
      <c r="G125" s="285"/>
      <c r="H125" s="272"/>
      <c r="I125" s="272"/>
      <c r="J125" s="272"/>
      <c r="K125" s="272"/>
      <c r="L125" s="188"/>
      <c r="M125" s="187"/>
      <c r="N125" s="186"/>
      <c r="P125" s="67"/>
      <c r="Q125" s="67"/>
      <c r="R125" s="67"/>
      <c r="S125" s="67"/>
      <c r="T125" s="67"/>
      <c r="U125" s="67"/>
      <c r="V125" s="67"/>
      <c r="W125" s="67"/>
    </row>
    <row r="126" spans="2:23" ht="21" customHeight="1" x14ac:dyDescent="0.2">
      <c r="B126" s="193"/>
      <c r="C126" s="192"/>
      <c r="D126" s="191"/>
      <c r="E126" s="190"/>
      <c r="F126" s="189"/>
      <c r="G126" s="285"/>
      <c r="H126" s="272"/>
      <c r="I126" s="272"/>
      <c r="J126" s="272"/>
      <c r="K126" s="272"/>
      <c r="L126" s="188"/>
      <c r="M126" s="187"/>
      <c r="N126" s="186"/>
      <c r="P126" s="67"/>
      <c r="Q126" s="67"/>
      <c r="R126" s="67"/>
      <c r="S126" s="67"/>
      <c r="T126" s="67"/>
      <c r="U126" s="67"/>
      <c r="V126" s="67"/>
      <c r="W126" s="67"/>
    </row>
    <row r="127" spans="2:23" ht="21" customHeight="1" x14ac:dyDescent="0.2">
      <c r="B127" s="193"/>
      <c r="C127" s="192"/>
      <c r="D127" s="191"/>
      <c r="E127" s="190"/>
      <c r="F127" s="189"/>
      <c r="G127" s="285"/>
      <c r="H127" s="272"/>
      <c r="I127" s="272"/>
      <c r="J127" s="272"/>
      <c r="K127" s="272"/>
      <c r="L127" s="188"/>
      <c r="M127" s="187"/>
      <c r="N127" s="186"/>
      <c r="P127" s="67"/>
      <c r="Q127" s="67"/>
      <c r="R127" s="67"/>
      <c r="S127" s="67"/>
      <c r="T127" s="67"/>
      <c r="U127" s="67"/>
      <c r="V127" s="67"/>
      <c r="W127" s="67"/>
    </row>
    <row r="128" spans="2:23" ht="21" customHeight="1" x14ac:dyDescent="0.2">
      <c r="B128" s="193"/>
      <c r="C128" s="192"/>
      <c r="D128" s="191"/>
      <c r="E128" s="190"/>
      <c r="F128" s="189"/>
      <c r="G128" s="285"/>
      <c r="H128" s="272"/>
      <c r="I128" s="272"/>
      <c r="J128" s="272"/>
      <c r="K128" s="272"/>
      <c r="L128" s="188"/>
      <c r="M128" s="187"/>
      <c r="N128" s="186"/>
      <c r="P128" s="67"/>
      <c r="Q128" s="67"/>
      <c r="R128" s="67"/>
      <c r="S128" s="67"/>
      <c r="T128" s="67"/>
      <c r="U128" s="67"/>
      <c r="V128" s="67"/>
      <c r="W128" s="67"/>
    </row>
    <row r="129" spans="2:23" ht="21" customHeight="1" x14ac:dyDescent="0.2">
      <c r="B129" s="193"/>
      <c r="C129" s="192"/>
      <c r="D129" s="191"/>
      <c r="E129" s="190"/>
      <c r="F129" s="189"/>
      <c r="G129" s="285"/>
      <c r="H129" s="272"/>
      <c r="I129" s="272"/>
      <c r="J129" s="272"/>
      <c r="K129" s="272"/>
      <c r="L129" s="188"/>
      <c r="M129" s="187"/>
      <c r="N129" s="186"/>
      <c r="P129" s="67"/>
      <c r="Q129" s="67"/>
      <c r="R129" s="67"/>
      <c r="S129" s="67"/>
      <c r="T129" s="67"/>
      <c r="U129" s="67"/>
      <c r="V129" s="67"/>
      <c r="W129" s="67"/>
    </row>
    <row r="130" spans="2:23" ht="21" customHeight="1" x14ac:dyDescent="0.2">
      <c r="B130" s="193"/>
      <c r="C130" s="192"/>
      <c r="D130" s="191"/>
      <c r="E130" s="190"/>
      <c r="F130" s="189"/>
      <c r="G130" s="285"/>
      <c r="H130" s="272"/>
      <c r="I130" s="272"/>
      <c r="J130" s="272"/>
      <c r="K130" s="272"/>
      <c r="L130" s="188"/>
      <c r="M130" s="187"/>
      <c r="N130" s="186"/>
      <c r="P130" s="67"/>
      <c r="Q130" s="67"/>
      <c r="R130" s="67"/>
      <c r="S130" s="67"/>
      <c r="T130" s="67"/>
      <c r="U130" s="67"/>
      <c r="V130" s="67"/>
      <c r="W130" s="67"/>
    </row>
    <row r="131" spans="2:23" ht="21" customHeight="1" x14ac:dyDescent="0.2">
      <c r="B131" s="193"/>
      <c r="C131" s="192"/>
      <c r="D131" s="191"/>
      <c r="E131" s="190"/>
      <c r="F131" s="189"/>
      <c r="G131" s="285"/>
      <c r="H131" s="272"/>
      <c r="I131" s="272"/>
      <c r="J131" s="272"/>
      <c r="K131" s="272"/>
      <c r="L131" s="188"/>
      <c r="M131" s="187"/>
      <c r="N131" s="186"/>
      <c r="P131" s="67"/>
      <c r="Q131" s="67"/>
      <c r="R131" s="67"/>
      <c r="S131" s="67"/>
      <c r="T131" s="67"/>
      <c r="U131" s="67"/>
      <c r="V131" s="67"/>
      <c r="W131" s="67"/>
    </row>
    <row r="132" spans="2:23" ht="21" customHeight="1" x14ac:dyDescent="0.2">
      <c r="B132" s="193"/>
      <c r="C132" s="192"/>
      <c r="D132" s="191"/>
      <c r="E132" s="190"/>
      <c r="F132" s="189"/>
      <c r="G132" s="285"/>
      <c r="H132" s="272"/>
      <c r="I132" s="272"/>
      <c r="J132" s="272"/>
      <c r="K132" s="272"/>
      <c r="L132" s="188"/>
      <c r="M132" s="187"/>
      <c r="N132" s="186"/>
      <c r="P132" s="67"/>
      <c r="Q132" s="67"/>
      <c r="R132" s="67"/>
      <c r="S132" s="67"/>
      <c r="T132" s="67"/>
      <c r="U132" s="67"/>
      <c r="V132" s="67"/>
      <c r="W132" s="67"/>
    </row>
    <row r="133" spans="2:23" ht="21" customHeight="1" x14ac:dyDescent="0.2">
      <c r="B133" s="193"/>
      <c r="C133" s="192"/>
      <c r="D133" s="191"/>
      <c r="E133" s="190"/>
      <c r="F133" s="189"/>
      <c r="G133" s="285"/>
      <c r="H133" s="272"/>
      <c r="I133" s="272"/>
      <c r="J133" s="272"/>
      <c r="K133" s="272"/>
      <c r="L133" s="188"/>
      <c r="M133" s="187"/>
      <c r="N133" s="186"/>
      <c r="P133" s="67"/>
      <c r="Q133" s="67"/>
      <c r="R133" s="67"/>
      <c r="S133" s="67"/>
      <c r="T133" s="67"/>
      <c r="U133" s="67"/>
      <c r="V133" s="67"/>
      <c r="W133" s="67"/>
    </row>
    <row r="134" spans="2:23" ht="21" customHeight="1" x14ac:dyDescent="0.2">
      <c r="B134" s="193"/>
      <c r="C134" s="192"/>
      <c r="D134" s="191"/>
      <c r="E134" s="190"/>
      <c r="F134" s="189"/>
      <c r="G134" s="285"/>
      <c r="H134" s="272"/>
      <c r="I134" s="272"/>
      <c r="J134" s="272"/>
      <c r="K134" s="272"/>
      <c r="L134" s="188"/>
      <c r="M134" s="187"/>
      <c r="N134" s="186"/>
      <c r="P134" s="67"/>
      <c r="Q134" s="67"/>
      <c r="R134" s="67"/>
      <c r="S134" s="67"/>
      <c r="T134" s="67"/>
      <c r="U134" s="67"/>
      <c r="V134" s="67"/>
      <c r="W134" s="67"/>
    </row>
    <row r="135" spans="2:23" ht="21" customHeight="1" x14ac:dyDescent="0.2">
      <c r="B135" s="193"/>
      <c r="C135" s="192"/>
      <c r="D135" s="191"/>
      <c r="E135" s="190"/>
      <c r="F135" s="189"/>
      <c r="G135" s="285"/>
      <c r="H135" s="272"/>
      <c r="I135" s="272"/>
      <c r="J135" s="272"/>
      <c r="K135" s="272"/>
      <c r="L135" s="188"/>
      <c r="M135" s="187"/>
      <c r="N135" s="186"/>
      <c r="P135" s="67"/>
      <c r="Q135" s="67"/>
      <c r="R135" s="67"/>
      <c r="S135" s="67"/>
      <c r="T135" s="67"/>
      <c r="U135" s="67"/>
      <c r="V135" s="67"/>
      <c r="W135" s="67"/>
    </row>
    <row r="136" spans="2:23" ht="21" customHeight="1" x14ac:dyDescent="0.2">
      <c r="B136" s="193"/>
      <c r="C136" s="192"/>
      <c r="D136" s="191"/>
      <c r="E136" s="190"/>
      <c r="F136" s="189"/>
      <c r="G136" s="285"/>
      <c r="H136" s="272"/>
      <c r="I136" s="272"/>
      <c r="J136" s="272"/>
      <c r="K136" s="272"/>
      <c r="L136" s="188"/>
      <c r="M136" s="187"/>
      <c r="N136" s="186"/>
      <c r="P136" s="67"/>
      <c r="Q136" s="67"/>
      <c r="R136" s="67"/>
      <c r="S136" s="67"/>
      <c r="T136" s="67"/>
      <c r="U136" s="67"/>
      <c r="V136" s="67"/>
      <c r="W136" s="67"/>
    </row>
    <row r="137" spans="2:23" ht="21" customHeight="1" x14ac:dyDescent="0.2">
      <c r="B137" s="193"/>
      <c r="C137" s="192"/>
      <c r="D137" s="191"/>
      <c r="E137" s="190"/>
      <c r="F137" s="189"/>
      <c r="G137" s="285"/>
      <c r="H137" s="272"/>
      <c r="I137" s="272"/>
      <c r="J137" s="272"/>
      <c r="K137" s="272"/>
      <c r="L137" s="188"/>
      <c r="M137" s="187"/>
      <c r="N137" s="186"/>
      <c r="P137" s="67"/>
      <c r="Q137" s="67"/>
      <c r="R137" s="67"/>
      <c r="S137" s="67"/>
      <c r="T137" s="67"/>
      <c r="U137" s="67"/>
      <c r="V137" s="67"/>
      <c r="W137" s="67"/>
    </row>
    <row r="138" spans="2:23" ht="21" customHeight="1" x14ac:dyDescent="0.2">
      <c r="B138" s="193"/>
      <c r="C138" s="192"/>
      <c r="D138" s="191"/>
      <c r="E138" s="190"/>
      <c r="F138" s="189"/>
      <c r="G138" s="285"/>
      <c r="H138" s="272"/>
      <c r="I138" s="272"/>
      <c r="J138" s="272"/>
      <c r="K138" s="272"/>
      <c r="L138" s="188"/>
      <c r="M138" s="187"/>
      <c r="N138" s="186"/>
      <c r="P138" s="67"/>
      <c r="Q138" s="67"/>
      <c r="R138" s="67"/>
      <c r="S138" s="67"/>
      <c r="T138" s="67"/>
      <c r="U138" s="67"/>
      <c r="V138" s="67"/>
      <c r="W138" s="67"/>
    </row>
    <row r="139" spans="2:23" ht="21" customHeight="1" x14ac:dyDescent="0.2">
      <c r="B139" s="193"/>
      <c r="C139" s="192"/>
      <c r="D139" s="191"/>
      <c r="E139" s="190"/>
      <c r="F139" s="189"/>
      <c r="G139" s="285"/>
      <c r="H139" s="272"/>
      <c r="I139" s="272"/>
      <c r="J139" s="272"/>
      <c r="K139" s="272"/>
      <c r="L139" s="188"/>
      <c r="M139" s="187"/>
      <c r="N139" s="186"/>
      <c r="P139" s="67"/>
      <c r="Q139" s="67"/>
      <c r="R139" s="67"/>
      <c r="S139" s="67"/>
      <c r="T139" s="67"/>
      <c r="U139" s="67"/>
      <c r="V139" s="67"/>
      <c r="W139" s="67"/>
    </row>
    <row r="140" spans="2:23" ht="21" customHeight="1" x14ac:dyDescent="0.2">
      <c r="B140" s="193"/>
      <c r="C140" s="192"/>
      <c r="D140" s="191"/>
      <c r="E140" s="190"/>
      <c r="F140" s="189"/>
      <c r="G140" s="285"/>
      <c r="H140" s="272"/>
      <c r="I140" s="272"/>
      <c r="J140" s="272"/>
      <c r="K140" s="272"/>
      <c r="L140" s="188"/>
      <c r="M140" s="187"/>
      <c r="N140" s="186"/>
      <c r="P140" s="67"/>
      <c r="Q140" s="67"/>
      <c r="R140" s="67"/>
      <c r="S140" s="67"/>
      <c r="T140" s="67"/>
      <c r="U140" s="67"/>
      <c r="V140" s="67"/>
      <c r="W140" s="67"/>
    </row>
    <row r="141" spans="2:23" ht="21" customHeight="1" x14ac:dyDescent="0.2">
      <c r="B141" s="193"/>
      <c r="C141" s="192"/>
      <c r="D141" s="191"/>
      <c r="E141" s="190"/>
      <c r="F141" s="189"/>
      <c r="G141" s="285"/>
      <c r="H141" s="272"/>
      <c r="I141" s="272"/>
      <c r="J141" s="272"/>
      <c r="K141" s="272"/>
      <c r="L141" s="188"/>
      <c r="M141" s="187"/>
      <c r="N141" s="186"/>
      <c r="P141" s="67"/>
      <c r="Q141" s="67"/>
      <c r="R141" s="67"/>
      <c r="S141" s="67"/>
      <c r="T141" s="67"/>
      <c r="U141" s="67"/>
      <c r="V141" s="67"/>
      <c r="W141" s="67"/>
    </row>
    <row r="142" spans="2:23" ht="21" customHeight="1" x14ac:dyDescent="0.2">
      <c r="B142" s="193"/>
      <c r="C142" s="192"/>
      <c r="D142" s="191"/>
      <c r="E142" s="190"/>
      <c r="F142" s="189"/>
      <c r="G142" s="285"/>
      <c r="H142" s="272"/>
      <c r="I142" s="272"/>
      <c r="J142" s="272"/>
      <c r="K142" s="272"/>
      <c r="L142" s="188"/>
      <c r="M142" s="187"/>
      <c r="N142" s="186"/>
      <c r="P142" s="67"/>
      <c r="Q142" s="67"/>
      <c r="R142" s="67"/>
      <c r="S142" s="67"/>
      <c r="T142" s="67"/>
      <c r="U142" s="67"/>
      <c r="V142" s="67"/>
      <c r="W142" s="67"/>
    </row>
    <row r="143" spans="2:23" ht="21" customHeight="1" x14ac:dyDescent="0.2">
      <c r="B143" s="193"/>
      <c r="C143" s="192"/>
      <c r="D143" s="191"/>
      <c r="E143" s="190"/>
      <c r="F143" s="189"/>
      <c r="G143" s="285"/>
      <c r="H143" s="272"/>
      <c r="I143" s="272"/>
      <c r="J143" s="272"/>
      <c r="K143" s="272"/>
      <c r="L143" s="188"/>
      <c r="M143" s="187"/>
      <c r="N143" s="186"/>
      <c r="P143" s="67"/>
      <c r="Q143" s="67"/>
      <c r="R143" s="67"/>
      <c r="S143" s="67"/>
      <c r="T143" s="67"/>
      <c r="U143" s="67"/>
      <c r="V143" s="67"/>
      <c r="W143" s="67"/>
    </row>
    <row r="144" spans="2:23" ht="21" customHeight="1" x14ac:dyDescent="0.2">
      <c r="B144" s="193"/>
      <c r="C144" s="192"/>
      <c r="D144" s="191"/>
      <c r="E144" s="190"/>
      <c r="F144" s="189"/>
      <c r="G144" s="285"/>
      <c r="H144" s="272"/>
      <c r="I144" s="272"/>
      <c r="J144" s="272"/>
      <c r="K144" s="272"/>
      <c r="L144" s="188"/>
      <c r="M144" s="187"/>
      <c r="N144" s="186"/>
      <c r="P144" s="67"/>
      <c r="Q144" s="67"/>
      <c r="R144" s="67"/>
      <c r="S144" s="67"/>
      <c r="T144" s="67"/>
      <c r="U144" s="67"/>
      <c r="V144" s="67"/>
      <c r="W144" s="67"/>
    </row>
    <row r="145" spans="2:23" ht="21" customHeight="1" x14ac:dyDescent="0.2">
      <c r="B145" s="193"/>
      <c r="C145" s="192"/>
      <c r="D145" s="191"/>
      <c r="E145" s="190"/>
      <c r="F145" s="189"/>
      <c r="G145" s="285"/>
      <c r="H145" s="272"/>
      <c r="I145" s="272"/>
      <c r="J145" s="272"/>
      <c r="K145" s="272"/>
      <c r="L145" s="188"/>
      <c r="M145" s="187"/>
      <c r="N145" s="186"/>
      <c r="P145" s="67"/>
      <c r="Q145" s="67"/>
      <c r="R145" s="67"/>
      <c r="S145" s="67"/>
      <c r="T145" s="67"/>
      <c r="U145" s="67"/>
      <c r="V145" s="67"/>
      <c r="W145" s="67"/>
    </row>
    <row r="146" spans="2:23" ht="21" customHeight="1" x14ac:dyDescent="0.2">
      <c r="B146" s="193"/>
      <c r="C146" s="192"/>
      <c r="D146" s="191"/>
      <c r="E146" s="190"/>
      <c r="F146" s="189"/>
      <c r="G146" s="285"/>
      <c r="H146" s="272"/>
      <c r="I146" s="272"/>
      <c r="J146" s="272"/>
      <c r="K146" s="272"/>
      <c r="L146" s="188"/>
      <c r="M146" s="187"/>
      <c r="N146" s="186"/>
      <c r="P146" s="67"/>
      <c r="Q146" s="67"/>
      <c r="R146" s="67"/>
      <c r="S146" s="67"/>
      <c r="T146" s="67"/>
      <c r="U146" s="67"/>
      <c r="V146" s="67"/>
      <c r="W146" s="67"/>
    </row>
    <row r="147" spans="2:23" ht="21" customHeight="1" x14ac:dyDescent="0.2">
      <c r="B147" s="193"/>
      <c r="C147" s="192"/>
      <c r="D147" s="191"/>
      <c r="E147" s="190"/>
      <c r="F147" s="189"/>
      <c r="G147" s="285"/>
      <c r="H147" s="272"/>
      <c r="I147" s="272"/>
      <c r="J147" s="272"/>
      <c r="K147" s="272"/>
      <c r="L147" s="188"/>
      <c r="M147" s="187"/>
      <c r="N147" s="186"/>
      <c r="P147" s="67"/>
      <c r="Q147" s="67"/>
      <c r="R147" s="67"/>
      <c r="S147" s="67"/>
      <c r="T147" s="67"/>
      <c r="U147" s="67"/>
      <c r="V147" s="67"/>
      <c r="W147" s="67"/>
    </row>
    <row r="148" spans="2:23" ht="21" customHeight="1" x14ac:dyDescent="0.2">
      <c r="B148" s="193"/>
      <c r="C148" s="192"/>
      <c r="D148" s="191"/>
      <c r="E148" s="190"/>
      <c r="F148" s="189"/>
      <c r="G148" s="285"/>
      <c r="H148" s="272"/>
      <c r="I148" s="272"/>
      <c r="J148" s="272"/>
      <c r="K148" s="272"/>
      <c r="L148" s="188"/>
      <c r="M148" s="187"/>
      <c r="N148" s="186"/>
      <c r="P148" s="67"/>
      <c r="Q148" s="67"/>
      <c r="R148" s="67"/>
      <c r="S148" s="67"/>
      <c r="T148" s="67"/>
      <c r="U148" s="67"/>
      <c r="V148" s="67"/>
      <c r="W148" s="67"/>
    </row>
    <row r="149" spans="2:23" ht="21" customHeight="1" x14ac:dyDescent="0.2">
      <c r="B149" s="193"/>
      <c r="C149" s="192"/>
      <c r="D149" s="191"/>
      <c r="E149" s="190"/>
      <c r="F149" s="189"/>
      <c r="G149" s="285"/>
      <c r="H149" s="272"/>
      <c r="I149" s="272"/>
      <c r="J149" s="272"/>
      <c r="K149" s="272"/>
      <c r="L149" s="188"/>
      <c r="M149" s="187"/>
      <c r="N149" s="186"/>
      <c r="P149" s="67"/>
      <c r="Q149" s="67"/>
      <c r="R149" s="67"/>
      <c r="S149" s="67"/>
      <c r="T149" s="67"/>
      <c r="U149" s="67"/>
      <c r="V149" s="67"/>
      <c r="W149" s="67"/>
    </row>
    <row r="150" spans="2:23" ht="21" customHeight="1" x14ac:dyDescent="0.2">
      <c r="B150" s="193"/>
      <c r="C150" s="192"/>
      <c r="D150" s="191"/>
      <c r="E150" s="190"/>
      <c r="F150" s="189"/>
      <c r="G150" s="285"/>
      <c r="H150" s="272"/>
      <c r="I150" s="272"/>
      <c r="J150" s="272"/>
      <c r="K150" s="272"/>
      <c r="L150" s="188"/>
      <c r="M150" s="187"/>
      <c r="N150" s="186"/>
      <c r="P150" s="67"/>
      <c r="Q150" s="67"/>
      <c r="R150" s="67"/>
      <c r="S150" s="67"/>
      <c r="T150" s="67"/>
      <c r="U150" s="67"/>
      <c r="V150" s="67"/>
      <c r="W150" s="67"/>
    </row>
    <row r="151" spans="2:23" ht="21" customHeight="1" x14ac:dyDescent="0.2">
      <c r="B151" s="193"/>
      <c r="C151" s="192"/>
      <c r="D151" s="191"/>
      <c r="E151" s="190"/>
      <c r="F151" s="189"/>
      <c r="G151" s="285"/>
      <c r="H151" s="272"/>
      <c r="I151" s="272"/>
      <c r="J151" s="272"/>
      <c r="K151" s="272"/>
      <c r="L151" s="188"/>
      <c r="M151" s="187"/>
      <c r="N151" s="186"/>
      <c r="P151" s="67"/>
      <c r="Q151" s="67"/>
      <c r="R151" s="67"/>
      <c r="S151" s="67"/>
      <c r="T151" s="67"/>
      <c r="U151" s="67"/>
      <c r="V151" s="67"/>
      <c r="W151" s="67"/>
    </row>
    <row r="152" spans="2:23" ht="21" customHeight="1" x14ac:dyDescent="0.2">
      <c r="B152" s="193"/>
      <c r="C152" s="192"/>
      <c r="D152" s="191"/>
      <c r="E152" s="190"/>
      <c r="F152" s="189"/>
      <c r="G152" s="285"/>
      <c r="H152" s="272"/>
      <c r="I152" s="272"/>
      <c r="J152" s="272"/>
      <c r="K152" s="272"/>
      <c r="L152" s="188"/>
      <c r="M152" s="187"/>
      <c r="N152" s="186"/>
      <c r="P152" s="67"/>
      <c r="Q152" s="67"/>
      <c r="R152" s="67"/>
      <c r="S152" s="67"/>
      <c r="T152" s="67"/>
      <c r="U152" s="67"/>
      <c r="V152" s="67"/>
      <c r="W152" s="67"/>
    </row>
    <row r="153" spans="2:23" ht="21" customHeight="1" x14ac:dyDescent="0.2">
      <c r="B153" s="193"/>
      <c r="C153" s="192"/>
      <c r="D153" s="191"/>
      <c r="E153" s="190"/>
      <c r="F153" s="189"/>
      <c r="G153" s="285"/>
      <c r="H153" s="272"/>
      <c r="I153" s="272"/>
      <c r="J153" s="272"/>
      <c r="K153" s="272"/>
      <c r="L153" s="188"/>
      <c r="M153" s="187"/>
      <c r="N153" s="186"/>
      <c r="P153" s="67"/>
      <c r="Q153" s="67"/>
      <c r="R153" s="67"/>
      <c r="S153" s="67"/>
      <c r="T153" s="67"/>
      <c r="U153" s="67"/>
      <c r="V153" s="67"/>
      <c r="W153" s="67"/>
    </row>
    <row r="154" spans="2:23" ht="21" customHeight="1" x14ac:dyDescent="0.2">
      <c r="B154" s="193"/>
      <c r="C154" s="192"/>
      <c r="D154" s="191"/>
      <c r="E154" s="190"/>
      <c r="F154" s="189"/>
      <c r="G154" s="285"/>
      <c r="H154" s="272"/>
      <c r="I154" s="272"/>
      <c r="J154" s="272"/>
      <c r="K154" s="272"/>
      <c r="L154" s="188"/>
      <c r="M154" s="187"/>
      <c r="N154" s="186"/>
      <c r="P154" s="67"/>
      <c r="Q154" s="67"/>
      <c r="R154" s="67"/>
      <c r="S154" s="67"/>
      <c r="T154" s="67"/>
      <c r="U154" s="67"/>
      <c r="V154" s="67"/>
      <c r="W154" s="67"/>
    </row>
    <row r="155" spans="2:23" ht="21" customHeight="1" x14ac:dyDescent="0.2">
      <c r="B155" s="193"/>
      <c r="C155" s="192"/>
      <c r="D155" s="191"/>
      <c r="E155" s="190"/>
      <c r="F155" s="189"/>
      <c r="G155" s="285"/>
      <c r="H155" s="272"/>
      <c r="I155" s="272"/>
      <c r="J155" s="272"/>
      <c r="K155" s="272"/>
      <c r="L155" s="188"/>
      <c r="M155" s="187"/>
      <c r="N155" s="186"/>
      <c r="P155" s="67"/>
      <c r="Q155" s="67"/>
      <c r="R155" s="67"/>
      <c r="S155" s="67"/>
      <c r="T155" s="67"/>
      <c r="U155" s="67"/>
      <c r="V155" s="67"/>
      <c r="W155" s="67"/>
    </row>
    <row r="156" spans="2:23" ht="21" customHeight="1" x14ac:dyDescent="0.2">
      <c r="B156" s="193"/>
      <c r="C156" s="192"/>
      <c r="D156" s="191"/>
      <c r="E156" s="190"/>
      <c r="F156" s="189"/>
      <c r="G156" s="285"/>
      <c r="H156" s="272"/>
      <c r="I156" s="272"/>
      <c r="J156" s="272"/>
      <c r="K156" s="272"/>
      <c r="L156" s="188"/>
      <c r="M156" s="187"/>
      <c r="N156" s="186"/>
      <c r="P156" s="67"/>
      <c r="Q156" s="67"/>
      <c r="R156" s="67"/>
      <c r="S156" s="67"/>
      <c r="T156" s="67"/>
      <c r="U156" s="67"/>
      <c r="V156" s="67"/>
      <c r="W156" s="67"/>
    </row>
    <row r="157" spans="2:23" ht="21" customHeight="1" x14ac:dyDescent="0.2">
      <c r="B157" s="193"/>
      <c r="C157" s="192"/>
      <c r="D157" s="191"/>
      <c r="E157" s="190"/>
      <c r="F157" s="189"/>
      <c r="G157" s="285"/>
      <c r="H157" s="272"/>
      <c r="I157" s="272"/>
      <c r="J157" s="272"/>
      <c r="K157" s="272"/>
      <c r="L157" s="188"/>
      <c r="M157" s="187"/>
      <c r="N157" s="186"/>
      <c r="P157" s="67"/>
      <c r="Q157" s="67"/>
      <c r="R157" s="67"/>
      <c r="S157" s="67"/>
      <c r="T157" s="67"/>
      <c r="U157" s="67"/>
      <c r="V157" s="67"/>
      <c r="W157" s="67"/>
    </row>
    <row r="158" spans="2:23" ht="21" customHeight="1" x14ac:dyDescent="0.2">
      <c r="B158" s="193"/>
      <c r="C158" s="192"/>
      <c r="D158" s="191"/>
      <c r="E158" s="190"/>
      <c r="F158" s="189"/>
      <c r="G158" s="285"/>
      <c r="H158" s="272"/>
      <c r="I158" s="272"/>
      <c r="J158" s="272"/>
      <c r="K158" s="272"/>
      <c r="L158" s="188"/>
      <c r="M158" s="187"/>
      <c r="N158" s="186"/>
      <c r="P158" s="67"/>
      <c r="Q158" s="67"/>
      <c r="R158" s="67"/>
      <c r="S158" s="67"/>
      <c r="T158" s="67"/>
      <c r="U158" s="67"/>
      <c r="V158" s="67"/>
      <c r="W158" s="67"/>
    </row>
    <row r="159" spans="2:23" ht="21" customHeight="1" x14ac:dyDescent="0.2">
      <c r="B159" s="193"/>
      <c r="C159" s="192"/>
      <c r="D159" s="191"/>
      <c r="E159" s="190"/>
      <c r="F159" s="189"/>
      <c r="G159" s="285"/>
      <c r="H159" s="272"/>
      <c r="I159" s="272"/>
      <c r="J159" s="272"/>
      <c r="K159" s="272"/>
      <c r="L159" s="188"/>
      <c r="M159" s="187"/>
      <c r="N159" s="186"/>
      <c r="P159" s="67"/>
      <c r="Q159" s="67"/>
      <c r="R159" s="67"/>
      <c r="S159" s="67"/>
      <c r="T159" s="67"/>
      <c r="U159" s="67"/>
      <c r="V159" s="67"/>
      <c r="W159" s="67"/>
    </row>
    <row r="160" spans="2:23" ht="21" customHeight="1" x14ac:dyDescent="0.2">
      <c r="B160" s="193"/>
      <c r="C160" s="192"/>
      <c r="D160" s="191"/>
      <c r="E160" s="190"/>
      <c r="F160" s="189"/>
      <c r="G160" s="285"/>
      <c r="H160" s="272"/>
      <c r="I160" s="272"/>
      <c r="J160" s="272"/>
      <c r="K160" s="272"/>
      <c r="L160" s="188"/>
      <c r="M160" s="187"/>
      <c r="N160" s="186"/>
      <c r="P160" s="67"/>
      <c r="Q160" s="67"/>
      <c r="R160" s="67"/>
      <c r="S160" s="67"/>
      <c r="T160" s="67"/>
      <c r="U160" s="67"/>
      <c r="V160" s="67"/>
      <c r="W160" s="67"/>
    </row>
    <row r="161" spans="2:23" ht="21" customHeight="1" x14ac:dyDescent="0.2">
      <c r="B161" s="193"/>
      <c r="C161" s="192"/>
      <c r="D161" s="191"/>
      <c r="E161" s="190"/>
      <c r="F161" s="189"/>
      <c r="G161" s="285"/>
      <c r="H161" s="272"/>
      <c r="I161" s="272"/>
      <c r="J161" s="272"/>
      <c r="K161" s="272"/>
      <c r="L161" s="188"/>
      <c r="M161" s="187"/>
      <c r="N161" s="186"/>
      <c r="P161" s="67"/>
      <c r="Q161" s="67"/>
      <c r="R161" s="67"/>
      <c r="S161" s="67"/>
      <c r="T161" s="67"/>
      <c r="U161" s="67"/>
      <c r="V161" s="67"/>
      <c r="W161" s="67"/>
    </row>
    <row r="162" spans="2:23" ht="21" customHeight="1" x14ac:dyDescent="0.2">
      <c r="B162" s="193"/>
      <c r="C162" s="192"/>
      <c r="D162" s="191"/>
      <c r="E162" s="190"/>
      <c r="F162" s="189"/>
      <c r="G162" s="285"/>
      <c r="H162" s="272"/>
      <c r="I162" s="272"/>
      <c r="J162" s="272"/>
      <c r="K162" s="272"/>
      <c r="L162" s="188"/>
      <c r="M162" s="187"/>
      <c r="N162" s="186"/>
      <c r="P162" s="67"/>
      <c r="Q162" s="67"/>
      <c r="R162" s="67"/>
      <c r="S162" s="67"/>
      <c r="T162" s="67"/>
      <c r="U162" s="67"/>
      <c r="V162" s="67"/>
      <c r="W162" s="67"/>
    </row>
    <row r="163" spans="2:23" ht="21" customHeight="1" x14ac:dyDescent="0.2">
      <c r="B163" s="193"/>
      <c r="C163" s="192"/>
      <c r="D163" s="191"/>
      <c r="E163" s="190"/>
      <c r="F163" s="189"/>
      <c r="G163" s="285"/>
      <c r="H163" s="272"/>
      <c r="I163" s="272"/>
      <c r="J163" s="272"/>
      <c r="K163" s="272"/>
      <c r="L163" s="188"/>
      <c r="M163" s="187"/>
      <c r="N163" s="186"/>
      <c r="P163" s="67"/>
      <c r="Q163" s="67"/>
      <c r="R163" s="67"/>
      <c r="S163" s="67"/>
      <c r="T163" s="67"/>
      <c r="U163" s="67"/>
      <c r="V163" s="67"/>
      <c r="W163" s="67"/>
    </row>
    <row r="164" spans="2:23" ht="21" customHeight="1" x14ac:dyDescent="0.2">
      <c r="B164" s="193"/>
      <c r="C164" s="192"/>
      <c r="D164" s="191"/>
      <c r="E164" s="190"/>
      <c r="F164" s="189"/>
      <c r="G164" s="285"/>
      <c r="H164" s="272"/>
      <c r="I164" s="272"/>
      <c r="J164" s="272"/>
      <c r="K164" s="272"/>
      <c r="L164" s="188"/>
      <c r="M164" s="187"/>
      <c r="N164" s="186"/>
      <c r="P164" s="67"/>
      <c r="Q164" s="67"/>
      <c r="R164" s="67"/>
      <c r="S164" s="67"/>
      <c r="T164" s="67"/>
      <c r="U164" s="67"/>
      <c r="V164" s="67"/>
      <c r="W164" s="67"/>
    </row>
    <row r="165" spans="2:23" ht="21" customHeight="1" x14ac:dyDescent="0.2">
      <c r="B165" s="193"/>
      <c r="C165" s="192"/>
      <c r="D165" s="191"/>
      <c r="E165" s="190"/>
      <c r="F165" s="189"/>
      <c r="G165" s="285"/>
      <c r="H165" s="272"/>
      <c r="I165" s="272"/>
      <c r="J165" s="272"/>
      <c r="K165" s="272"/>
      <c r="L165" s="188"/>
      <c r="M165" s="187"/>
      <c r="N165" s="186"/>
      <c r="P165" s="67"/>
      <c r="Q165" s="67"/>
      <c r="R165" s="67"/>
      <c r="S165" s="67"/>
      <c r="T165" s="67"/>
      <c r="U165" s="67"/>
      <c r="V165" s="67"/>
      <c r="W165" s="67"/>
    </row>
    <row r="166" spans="2:23" ht="21" customHeight="1" x14ac:dyDescent="0.2">
      <c r="B166" s="193"/>
      <c r="C166" s="192"/>
      <c r="D166" s="191"/>
      <c r="E166" s="190"/>
      <c r="F166" s="189"/>
      <c r="G166" s="285"/>
      <c r="H166" s="272"/>
      <c r="I166" s="272"/>
      <c r="J166" s="272"/>
      <c r="K166" s="272"/>
      <c r="L166" s="188"/>
      <c r="M166" s="187"/>
      <c r="N166" s="186"/>
      <c r="P166" s="67"/>
      <c r="Q166" s="67"/>
      <c r="R166" s="67"/>
      <c r="S166" s="67"/>
      <c r="T166" s="67"/>
      <c r="U166" s="67"/>
      <c r="V166" s="67"/>
      <c r="W166" s="67"/>
    </row>
    <row r="167" spans="2:23" ht="21" customHeight="1" x14ac:dyDescent="0.2">
      <c r="B167" s="193"/>
      <c r="C167" s="192"/>
      <c r="D167" s="191"/>
      <c r="E167" s="190"/>
      <c r="F167" s="189"/>
      <c r="G167" s="285"/>
      <c r="H167" s="272"/>
      <c r="I167" s="272"/>
      <c r="J167" s="272"/>
      <c r="K167" s="272"/>
      <c r="L167" s="188"/>
      <c r="M167" s="187"/>
      <c r="N167" s="186"/>
      <c r="P167" s="67"/>
      <c r="Q167" s="67"/>
      <c r="R167" s="67"/>
      <c r="S167" s="67"/>
      <c r="T167" s="67"/>
      <c r="U167" s="67"/>
      <c r="V167" s="67"/>
      <c r="W167" s="67"/>
    </row>
    <row r="168" spans="2:23" ht="21" customHeight="1" x14ac:dyDescent="0.2">
      <c r="B168" s="193"/>
      <c r="C168" s="192"/>
      <c r="D168" s="191"/>
      <c r="E168" s="190"/>
      <c r="F168" s="189"/>
      <c r="G168" s="285"/>
      <c r="H168" s="272"/>
      <c r="I168" s="272"/>
      <c r="J168" s="272"/>
      <c r="K168" s="272"/>
      <c r="L168" s="188"/>
      <c r="M168" s="187"/>
      <c r="N168" s="186"/>
      <c r="P168" s="67"/>
      <c r="Q168" s="67"/>
      <c r="R168" s="67"/>
      <c r="S168" s="67"/>
      <c r="T168" s="67"/>
      <c r="U168" s="67"/>
      <c r="V168" s="67"/>
      <c r="W168" s="67"/>
    </row>
    <row r="169" spans="2:23" ht="21" customHeight="1" x14ac:dyDescent="0.2">
      <c r="B169" s="193"/>
      <c r="C169" s="192"/>
      <c r="D169" s="191"/>
      <c r="E169" s="190"/>
      <c r="F169" s="189"/>
      <c r="G169" s="285"/>
      <c r="H169" s="272"/>
      <c r="I169" s="272"/>
      <c r="J169" s="272"/>
      <c r="K169" s="272"/>
      <c r="L169" s="188"/>
      <c r="M169" s="187"/>
      <c r="N169" s="186"/>
      <c r="P169" s="67"/>
      <c r="Q169" s="67"/>
      <c r="R169" s="67"/>
      <c r="S169" s="67"/>
      <c r="T169" s="67"/>
      <c r="U169" s="67"/>
      <c r="V169" s="67"/>
      <c r="W169" s="67"/>
    </row>
    <row r="170" spans="2:23" ht="21" customHeight="1" x14ac:dyDescent="0.2">
      <c r="B170" s="193"/>
      <c r="C170" s="192"/>
      <c r="D170" s="191"/>
      <c r="E170" s="190"/>
      <c r="F170" s="189"/>
      <c r="G170" s="285"/>
      <c r="H170" s="272"/>
      <c r="I170" s="272"/>
      <c r="J170" s="272"/>
      <c r="K170" s="272"/>
      <c r="L170" s="188"/>
      <c r="M170" s="187"/>
      <c r="N170" s="186"/>
      <c r="P170" s="67"/>
      <c r="Q170" s="67"/>
      <c r="R170" s="67"/>
      <c r="S170" s="67"/>
      <c r="T170" s="67"/>
      <c r="U170" s="67"/>
      <c r="V170" s="67"/>
      <c r="W170" s="67"/>
    </row>
    <row r="171" spans="2:23" ht="21" customHeight="1" x14ac:dyDescent="0.2">
      <c r="B171" s="193"/>
      <c r="C171" s="192"/>
      <c r="D171" s="191"/>
      <c r="E171" s="190"/>
      <c r="F171" s="189"/>
      <c r="G171" s="285"/>
      <c r="H171" s="272"/>
      <c r="I171" s="272"/>
      <c r="J171" s="272"/>
      <c r="K171" s="272"/>
      <c r="L171" s="188"/>
      <c r="M171" s="187"/>
      <c r="N171" s="186"/>
      <c r="P171" s="67"/>
      <c r="Q171" s="67"/>
      <c r="R171" s="67"/>
      <c r="S171" s="67"/>
      <c r="T171" s="67"/>
      <c r="U171" s="67"/>
      <c r="V171" s="67"/>
      <c r="W171" s="67"/>
    </row>
    <row r="172" spans="2:23" ht="21" customHeight="1" x14ac:dyDescent="0.2">
      <c r="B172" s="193"/>
      <c r="C172" s="192"/>
      <c r="D172" s="191"/>
      <c r="E172" s="190"/>
      <c r="F172" s="189"/>
      <c r="G172" s="285"/>
      <c r="H172" s="272"/>
      <c r="I172" s="272"/>
      <c r="J172" s="272"/>
      <c r="K172" s="272"/>
      <c r="L172" s="188"/>
      <c r="M172" s="187"/>
      <c r="N172" s="186"/>
      <c r="P172" s="67"/>
      <c r="Q172" s="67"/>
      <c r="R172" s="67"/>
      <c r="S172" s="67"/>
      <c r="T172" s="67"/>
      <c r="U172" s="67"/>
      <c r="V172" s="67"/>
      <c r="W172" s="67"/>
    </row>
    <row r="173" spans="2:23" ht="21" customHeight="1" x14ac:dyDescent="0.2">
      <c r="B173" s="193"/>
      <c r="C173" s="192"/>
      <c r="D173" s="191"/>
      <c r="E173" s="190"/>
      <c r="F173" s="189"/>
      <c r="G173" s="285"/>
      <c r="H173" s="272"/>
      <c r="I173" s="272"/>
      <c r="J173" s="272"/>
      <c r="K173" s="272"/>
      <c r="L173" s="188"/>
      <c r="M173" s="187"/>
      <c r="N173" s="186"/>
      <c r="P173" s="67"/>
      <c r="Q173" s="67"/>
      <c r="R173" s="67"/>
      <c r="S173" s="67"/>
      <c r="T173" s="67"/>
      <c r="U173" s="67"/>
      <c r="V173" s="67"/>
      <c r="W173" s="67"/>
    </row>
    <row r="174" spans="2:23" ht="21" customHeight="1" x14ac:dyDescent="0.2">
      <c r="B174" s="193"/>
      <c r="C174" s="192"/>
      <c r="D174" s="191"/>
      <c r="E174" s="190"/>
      <c r="F174" s="189"/>
      <c r="G174" s="285"/>
      <c r="H174" s="272"/>
      <c r="I174" s="272"/>
      <c r="J174" s="272"/>
      <c r="K174" s="272"/>
      <c r="L174" s="188"/>
      <c r="M174" s="187"/>
      <c r="N174" s="186"/>
      <c r="P174" s="67"/>
      <c r="Q174" s="67"/>
      <c r="R174" s="67"/>
      <c r="S174" s="67"/>
      <c r="T174" s="67"/>
      <c r="U174" s="67"/>
      <c r="V174" s="67"/>
      <c r="W174" s="67"/>
    </row>
    <row r="175" spans="2:23" ht="21" customHeight="1" x14ac:dyDescent="0.2">
      <c r="B175" s="193"/>
      <c r="C175" s="192"/>
      <c r="D175" s="191"/>
      <c r="E175" s="190"/>
      <c r="F175" s="189"/>
      <c r="G175" s="285"/>
      <c r="H175" s="272"/>
      <c r="I175" s="272"/>
      <c r="J175" s="272"/>
      <c r="K175" s="272"/>
      <c r="L175" s="188"/>
      <c r="M175" s="187"/>
      <c r="N175" s="186"/>
      <c r="P175" s="67"/>
      <c r="Q175" s="67"/>
      <c r="R175" s="67"/>
      <c r="S175" s="67"/>
      <c r="T175" s="67"/>
      <c r="U175" s="67"/>
      <c r="V175" s="67"/>
      <c r="W175" s="67"/>
    </row>
    <row r="176" spans="2:23" ht="21" customHeight="1" x14ac:dyDescent="0.2">
      <c r="B176" s="193"/>
      <c r="C176" s="192"/>
      <c r="D176" s="191"/>
      <c r="E176" s="190"/>
      <c r="F176" s="189"/>
      <c r="G176" s="285"/>
      <c r="H176" s="272"/>
      <c r="I176" s="272"/>
      <c r="J176" s="272"/>
      <c r="K176" s="272"/>
      <c r="L176" s="188"/>
      <c r="M176" s="187"/>
      <c r="N176" s="186"/>
      <c r="P176" s="67"/>
      <c r="Q176" s="67"/>
      <c r="R176" s="67"/>
      <c r="S176" s="67"/>
      <c r="T176" s="67"/>
      <c r="U176" s="67"/>
      <c r="V176" s="67"/>
      <c r="W176" s="67"/>
    </row>
    <row r="177" spans="2:23" ht="21" customHeight="1" x14ac:dyDescent="0.2">
      <c r="B177" s="193"/>
      <c r="C177" s="192"/>
      <c r="D177" s="191"/>
      <c r="E177" s="190"/>
      <c r="F177" s="189"/>
      <c r="G177" s="285"/>
      <c r="H177" s="272"/>
      <c r="I177" s="272"/>
      <c r="J177" s="272"/>
      <c r="K177" s="272"/>
      <c r="L177" s="188"/>
      <c r="M177" s="187"/>
      <c r="N177" s="186"/>
      <c r="P177" s="67"/>
      <c r="Q177" s="67"/>
      <c r="R177" s="67"/>
      <c r="S177" s="67"/>
      <c r="T177" s="67"/>
      <c r="U177" s="67"/>
      <c r="V177" s="67"/>
      <c r="W177" s="67"/>
    </row>
    <row r="178" spans="2:23" ht="21" customHeight="1" x14ac:dyDescent="0.2">
      <c r="B178" s="193"/>
      <c r="C178" s="192"/>
      <c r="D178" s="191"/>
      <c r="E178" s="190"/>
      <c r="F178" s="189"/>
      <c r="G178" s="285"/>
      <c r="H178" s="272"/>
      <c r="I178" s="272"/>
      <c r="J178" s="272"/>
      <c r="K178" s="272"/>
      <c r="L178" s="188"/>
      <c r="M178" s="187"/>
      <c r="N178" s="186"/>
      <c r="P178" s="67"/>
      <c r="Q178" s="67"/>
      <c r="R178" s="67"/>
      <c r="S178" s="67"/>
      <c r="T178" s="67"/>
      <c r="U178" s="67"/>
      <c r="V178" s="67"/>
      <c r="W178" s="67"/>
    </row>
    <row r="179" spans="2:23" ht="21" customHeight="1" x14ac:dyDescent="0.2">
      <c r="B179" s="193"/>
      <c r="C179" s="192"/>
      <c r="D179" s="191"/>
      <c r="E179" s="190"/>
      <c r="F179" s="189"/>
      <c r="G179" s="285"/>
      <c r="H179" s="272"/>
      <c r="I179" s="272"/>
      <c r="J179" s="272"/>
      <c r="K179" s="272"/>
      <c r="L179" s="188"/>
      <c r="M179" s="187"/>
      <c r="N179" s="186"/>
      <c r="P179" s="67"/>
      <c r="Q179" s="67"/>
      <c r="R179" s="67"/>
      <c r="S179" s="67"/>
      <c r="T179" s="67"/>
      <c r="U179" s="67"/>
      <c r="V179" s="67"/>
      <c r="W179" s="67"/>
    </row>
    <row r="180" spans="2:23" ht="21" customHeight="1" x14ac:dyDescent="0.2">
      <c r="B180" s="193"/>
      <c r="C180" s="192"/>
      <c r="D180" s="191"/>
      <c r="E180" s="190"/>
      <c r="F180" s="189"/>
      <c r="G180" s="285"/>
      <c r="H180" s="272"/>
      <c r="I180" s="272"/>
      <c r="J180" s="272"/>
      <c r="K180" s="272"/>
      <c r="L180" s="188"/>
      <c r="M180" s="187"/>
      <c r="N180" s="186"/>
      <c r="P180" s="67"/>
      <c r="Q180" s="67"/>
      <c r="R180" s="67"/>
      <c r="S180" s="67"/>
      <c r="T180" s="67"/>
      <c r="U180" s="67"/>
      <c r="V180" s="67"/>
      <c r="W180" s="67"/>
    </row>
    <row r="181" spans="2:23" ht="21" customHeight="1" x14ac:dyDescent="0.2">
      <c r="B181" s="193"/>
      <c r="C181" s="192"/>
      <c r="D181" s="191"/>
      <c r="E181" s="190"/>
      <c r="F181" s="189"/>
      <c r="G181" s="285"/>
      <c r="H181" s="272"/>
      <c r="I181" s="272"/>
      <c r="J181" s="272"/>
      <c r="K181" s="272"/>
      <c r="L181" s="188"/>
      <c r="M181" s="187"/>
      <c r="N181" s="186"/>
      <c r="P181" s="67"/>
      <c r="Q181" s="67"/>
      <c r="R181" s="67"/>
      <c r="S181" s="67"/>
      <c r="T181" s="67"/>
      <c r="U181" s="67"/>
      <c r="V181" s="67"/>
      <c r="W181" s="67"/>
    </row>
    <row r="182" spans="2:23" ht="21" customHeight="1" x14ac:dyDescent="0.2">
      <c r="B182" s="193"/>
      <c r="C182" s="192"/>
      <c r="D182" s="191"/>
      <c r="E182" s="190"/>
      <c r="F182" s="189"/>
      <c r="G182" s="285"/>
      <c r="H182" s="272"/>
      <c r="I182" s="272"/>
      <c r="J182" s="272"/>
      <c r="K182" s="272"/>
      <c r="L182" s="188"/>
      <c r="M182" s="187"/>
      <c r="N182" s="186"/>
      <c r="P182" s="67"/>
      <c r="Q182" s="67"/>
      <c r="R182" s="67"/>
      <c r="S182" s="67"/>
      <c r="T182" s="67"/>
      <c r="U182" s="67"/>
      <c r="V182" s="67"/>
      <c r="W182" s="67"/>
    </row>
    <row r="183" spans="2:23" ht="21" customHeight="1" x14ac:dyDescent="0.2">
      <c r="B183" s="193"/>
      <c r="C183" s="192"/>
      <c r="D183" s="191"/>
      <c r="E183" s="190"/>
      <c r="F183" s="189"/>
      <c r="G183" s="285"/>
      <c r="H183" s="272"/>
      <c r="I183" s="272"/>
      <c r="J183" s="272"/>
      <c r="K183" s="272"/>
      <c r="L183" s="188"/>
      <c r="M183" s="187"/>
      <c r="N183" s="186"/>
      <c r="P183" s="67"/>
      <c r="Q183" s="67"/>
      <c r="R183" s="67"/>
      <c r="S183" s="67"/>
      <c r="T183" s="67"/>
      <c r="U183" s="67"/>
      <c r="V183" s="67"/>
      <c r="W183" s="67"/>
    </row>
    <row r="184" spans="2:23" ht="21" customHeight="1" x14ac:dyDescent="0.2">
      <c r="B184" s="193"/>
      <c r="C184" s="192"/>
      <c r="D184" s="191"/>
      <c r="E184" s="190"/>
      <c r="F184" s="189"/>
      <c r="G184" s="285"/>
      <c r="H184" s="272"/>
      <c r="I184" s="272"/>
      <c r="J184" s="272"/>
      <c r="K184" s="272"/>
      <c r="L184" s="188"/>
      <c r="M184" s="187"/>
      <c r="N184" s="186"/>
      <c r="P184" s="67"/>
      <c r="Q184" s="67"/>
      <c r="R184" s="67"/>
      <c r="S184" s="67"/>
      <c r="T184" s="67"/>
      <c r="U184" s="67"/>
      <c r="V184" s="67"/>
      <c r="W184" s="67"/>
    </row>
    <row r="185" spans="2:23" ht="21" customHeight="1" x14ac:dyDescent="0.2">
      <c r="B185" s="193"/>
      <c r="C185" s="192"/>
      <c r="D185" s="191"/>
      <c r="E185" s="190"/>
      <c r="F185" s="189"/>
      <c r="G185" s="285"/>
      <c r="H185" s="272"/>
      <c r="I185" s="272"/>
      <c r="J185" s="272"/>
      <c r="K185" s="272"/>
      <c r="L185" s="188"/>
      <c r="M185" s="187"/>
      <c r="N185" s="186"/>
      <c r="P185" s="67"/>
      <c r="Q185" s="67"/>
      <c r="R185" s="67"/>
      <c r="S185" s="67"/>
      <c r="T185" s="67"/>
      <c r="U185" s="67"/>
      <c r="V185" s="67"/>
      <c r="W185" s="67"/>
    </row>
    <row r="186" spans="2:23" ht="21" customHeight="1" x14ac:dyDescent="0.2">
      <c r="B186" s="193"/>
      <c r="C186" s="192"/>
      <c r="D186" s="191"/>
      <c r="E186" s="190"/>
      <c r="F186" s="189"/>
      <c r="G186" s="285"/>
      <c r="H186" s="272"/>
      <c r="I186" s="272"/>
      <c r="J186" s="272"/>
      <c r="K186" s="272"/>
      <c r="L186" s="188"/>
      <c r="M186" s="187"/>
      <c r="N186" s="186"/>
      <c r="P186" s="67"/>
      <c r="Q186" s="67"/>
      <c r="R186" s="67"/>
      <c r="S186" s="67"/>
      <c r="T186" s="67"/>
      <c r="U186" s="67"/>
      <c r="V186" s="67"/>
      <c r="W186" s="67"/>
    </row>
    <row r="187" spans="2:23" ht="21" customHeight="1" x14ac:dyDescent="0.2">
      <c r="B187" s="193"/>
      <c r="C187" s="192"/>
      <c r="D187" s="191"/>
      <c r="E187" s="190"/>
      <c r="F187" s="189"/>
      <c r="G187" s="285"/>
      <c r="H187" s="272"/>
      <c r="I187" s="272"/>
      <c r="J187" s="272"/>
      <c r="K187" s="272"/>
      <c r="L187" s="188"/>
      <c r="M187" s="187"/>
      <c r="N187" s="186"/>
      <c r="P187" s="67"/>
      <c r="Q187" s="67"/>
      <c r="R187" s="67"/>
      <c r="S187" s="67"/>
      <c r="T187" s="67"/>
      <c r="U187" s="67"/>
      <c r="V187" s="67"/>
      <c r="W187" s="67"/>
    </row>
    <row r="188" spans="2:23" ht="21" customHeight="1" x14ac:dyDescent="0.2">
      <c r="B188" s="193"/>
      <c r="C188" s="192"/>
      <c r="D188" s="191"/>
      <c r="E188" s="190"/>
      <c r="F188" s="189"/>
      <c r="G188" s="285"/>
      <c r="H188" s="272"/>
      <c r="I188" s="272"/>
      <c r="J188" s="272"/>
      <c r="K188" s="272"/>
      <c r="L188" s="188"/>
      <c r="M188" s="187"/>
      <c r="N188" s="186"/>
      <c r="P188" s="67"/>
      <c r="Q188" s="67"/>
      <c r="R188" s="67"/>
      <c r="S188" s="67"/>
      <c r="T188" s="67"/>
      <c r="U188" s="67"/>
      <c r="V188" s="67"/>
      <c r="W188" s="67"/>
    </row>
    <row r="189" spans="2:23" ht="21" customHeight="1" x14ac:dyDescent="0.2">
      <c r="B189" s="193"/>
      <c r="C189" s="192"/>
      <c r="D189" s="191"/>
      <c r="E189" s="190"/>
      <c r="F189" s="189"/>
      <c r="G189" s="285"/>
      <c r="H189" s="272"/>
      <c r="I189" s="272"/>
      <c r="J189" s="272"/>
      <c r="K189" s="272"/>
      <c r="L189" s="188"/>
      <c r="M189" s="187"/>
      <c r="N189" s="186"/>
      <c r="P189" s="67"/>
      <c r="Q189" s="67"/>
      <c r="R189" s="67"/>
      <c r="S189" s="67"/>
      <c r="T189" s="67"/>
      <c r="U189" s="67"/>
      <c r="V189" s="67"/>
      <c r="W189" s="67"/>
    </row>
    <row r="190" spans="2:23" ht="21" customHeight="1" x14ac:dyDescent="0.2">
      <c r="B190" s="193"/>
      <c r="C190" s="192"/>
      <c r="D190" s="191"/>
      <c r="E190" s="190"/>
      <c r="F190" s="189"/>
      <c r="G190" s="285"/>
      <c r="H190" s="272"/>
      <c r="I190" s="272"/>
      <c r="J190" s="272"/>
      <c r="K190" s="272"/>
      <c r="L190" s="188"/>
      <c r="M190" s="187"/>
      <c r="N190" s="186"/>
      <c r="P190" s="67"/>
      <c r="Q190" s="67"/>
      <c r="R190" s="67"/>
      <c r="S190" s="67"/>
      <c r="T190" s="67"/>
      <c r="U190" s="67"/>
      <c r="V190" s="67"/>
      <c r="W190" s="67"/>
    </row>
    <row r="191" spans="2:23" ht="21" customHeight="1" x14ac:dyDescent="0.2">
      <c r="B191" s="193"/>
      <c r="C191" s="192"/>
      <c r="D191" s="191"/>
      <c r="E191" s="190"/>
      <c r="F191" s="189"/>
      <c r="G191" s="285"/>
      <c r="H191" s="272"/>
      <c r="I191" s="272"/>
      <c r="J191" s="272"/>
      <c r="K191" s="272"/>
      <c r="L191" s="188"/>
      <c r="M191" s="187"/>
      <c r="N191" s="186"/>
      <c r="P191" s="67"/>
      <c r="Q191" s="67"/>
      <c r="R191" s="67"/>
      <c r="S191" s="67"/>
      <c r="T191" s="67"/>
      <c r="U191" s="67"/>
      <c r="V191" s="67"/>
      <c r="W191" s="67"/>
    </row>
    <row r="192" spans="2:23" ht="21" customHeight="1" x14ac:dyDescent="0.2">
      <c r="B192" s="193"/>
      <c r="C192" s="192"/>
      <c r="D192" s="191"/>
      <c r="E192" s="190"/>
      <c r="F192" s="189"/>
      <c r="G192" s="285"/>
      <c r="H192" s="272"/>
      <c r="I192" s="272"/>
      <c r="J192" s="272"/>
      <c r="K192" s="272"/>
      <c r="L192" s="188"/>
      <c r="M192" s="187"/>
      <c r="N192" s="186"/>
      <c r="P192" s="67"/>
      <c r="Q192" s="67"/>
      <c r="R192" s="67"/>
      <c r="S192" s="67"/>
      <c r="T192" s="67"/>
      <c r="U192" s="67"/>
      <c r="V192" s="67"/>
      <c r="W192" s="67"/>
    </row>
    <row r="193" spans="2:23" ht="21" customHeight="1" x14ac:dyDescent="0.2">
      <c r="B193" s="193"/>
      <c r="C193" s="192"/>
      <c r="D193" s="191"/>
      <c r="E193" s="190"/>
      <c r="F193" s="189"/>
      <c r="G193" s="285"/>
      <c r="H193" s="272"/>
      <c r="I193" s="272"/>
      <c r="J193" s="272"/>
      <c r="K193" s="272"/>
      <c r="L193" s="188"/>
      <c r="M193" s="187"/>
      <c r="N193" s="186"/>
      <c r="P193" s="67"/>
      <c r="Q193" s="67"/>
      <c r="R193" s="67"/>
      <c r="S193" s="67"/>
      <c r="T193" s="67"/>
      <c r="U193" s="67"/>
      <c r="V193" s="67"/>
      <c r="W193" s="67"/>
    </row>
    <row r="194" spans="2:23" ht="21" customHeight="1" x14ac:dyDescent="0.2">
      <c r="B194" s="193"/>
      <c r="C194" s="192"/>
      <c r="D194" s="191"/>
      <c r="E194" s="190"/>
      <c r="F194" s="189"/>
      <c r="G194" s="285"/>
      <c r="H194" s="272"/>
      <c r="I194" s="272"/>
      <c r="J194" s="272"/>
      <c r="K194" s="272"/>
      <c r="L194" s="188"/>
      <c r="M194" s="187"/>
      <c r="N194" s="186"/>
      <c r="P194" s="67"/>
      <c r="Q194" s="67"/>
      <c r="R194" s="67"/>
      <c r="S194" s="67"/>
      <c r="T194" s="67"/>
      <c r="U194" s="67"/>
      <c r="V194" s="67"/>
      <c r="W194" s="67"/>
    </row>
    <row r="195" spans="2:23" ht="21" customHeight="1" x14ac:dyDescent="0.2">
      <c r="B195" s="193"/>
      <c r="C195" s="192"/>
      <c r="D195" s="191"/>
      <c r="E195" s="190"/>
      <c r="F195" s="189"/>
      <c r="G195" s="285"/>
      <c r="H195" s="272"/>
      <c r="I195" s="272"/>
      <c r="J195" s="272"/>
      <c r="K195" s="272"/>
      <c r="L195" s="188"/>
      <c r="M195" s="187"/>
      <c r="N195" s="186"/>
      <c r="P195" s="67"/>
      <c r="Q195" s="67"/>
      <c r="R195" s="67"/>
      <c r="S195" s="67"/>
      <c r="T195" s="67"/>
      <c r="U195" s="67"/>
      <c r="V195" s="67"/>
      <c r="W195" s="67"/>
    </row>
    <row r="196" spans="2:23" ht="21" customHeight="1" x14ac:dyDescent="0.2">
      <c r="B196" s="193"/>
      <c r="C196" s="192"/>
      <c r="D196" s="191"/>
      <c r="E196" s="190"/>
      <c r="F196" s="189"/>
      <c r="G196" s="285"/>
      <c r="H196" s="272"/>
      <c r="I196" s="272"/>
      <c r="J196" s="272"/>
      <c r="K196" s="272"/>
      <c r="L196" s="188"/>
      <c r="M196" s="187"/>
      <c r="N196" s="186"/>
      <c r="P196" s="67"/>
      <c r="Q196" s="67"/>
      <c r="R196" s="67"/>
      <c r="S196" s="67"/>
      <c r="T196" s="67"/>
      <c r="U196" s="67"/>
      <c r="V196" s="67"/>
      <c r="W196" s="67"/>
    </row>
    <row r="197" spans="2:23" ht="21" customHeight="1" x14ac:dyDescent="0.2">
      <c r="B197" s="193"/>
      <c r="C197" s="192"/>
      <c r="D197" s="191"/>
      <c r="E197" s="190"/>
      <c r="F197" s="189"/>
      <c r="G197" s="285"/>
      <c r="H197" s="272"/>
      <c r="I197" s="272"/>
      <c r="J197" s="272"/>
      <c r="K197" s="272"/>
      <c r="L197" s="188"/>
      <c r="M197" s="187"/>
      <c r="N197" s="186"/>
      <c r="P197" s="67"/>
      <c r="Q197" s="67"/>
      <c r="R197" s="67"/>
      <c r="S197" s="67"/>
      <c r="T197" s="67"/>
      <c r="U197" s="67"/>
      <c r="V197" s="67"/>
      <c r="W197" s="67"/>
    </row>
    <row r="198" spans="2:23" ht="21" customHeight="1" x14ac:dyDescent="0.2">
      <c r="B198" s="193"/>
      <c r="C198" s="192"/>
      <c r="D198" s="191"/>
      <c r="E198" s="190"/>
      <c r="F198" s="189"/>
      <c r="G198" s="285"/>
      <c r="H198" s="272"/>
      <c r="I198" s="272"/>
      <c r="J198" s="272"/>
      <c r="K198" s="272"/>
      <c r="L198" s="188"/>
      <c r="M198" s="187"/>
      <c r="N198" s="186"/>
      <c r="P198" s="67"/>
      <c r="Q198" s="67"/>
      <c r="R198" s="67"/>
      <c r="S198" s="67"/>
      <c r="T198" s="67"/>
      <c r="U198" s="67"/>
      <c r="V198" s="67"/>
      <c r="W198" s="67"/>
    </row>
    <row r="199" spans="2:23" ht="21" customHeight="1" x14ac:dyDescent="0.2">
      <c r="B199" s="193"/>
      <c r="C199" s="192"/>
      <c r="D199" s="191"/>
      <c r="E199" s="190"/>
      <c r="F199" s="189"/>
      <c r="G199" s="285"/>
      <c r="H199" s="272"/>
      <c r="I199" s="272"/>
      <c r="J199" s="272"/>
      <c r="K199" s="272"/>
      <c r="L199" s="188"/>
      <c r="M199" s="187"/>
      <c r="N199" s="186"/>
      <c r="P199" s="67"/>
      <c r="Q199" s="67"/>
      <c r="R199" s="67"/>
      <c r="S199" s="67"/>
      <c r="T199" s="67"/>
      <c r="U199" s="67"/>
      <c r="V199" s="67"/>
      <c r="W199" s="67"/>
    </row>
    <row r="200" spans="2:23" ht="21" customHeight="1" x14ac:dyDescent="0.2">
      <c r="B200" s="193"/>
      <c r="C200" s="192"/>
      <c r="D200" s="191"/>
      <c r="E200" s="190"/>
      <c r="F200" s="189"/>
      <c r="G200" s="285"/>
      <c r="H200" s="272"/>
      <c r="I200" s="272"/>
      <c r="J200" s="272"/>
      <c r="K200" s="272"/>
      <c r="L200" s="188"/>
      <c r="M200" s="187"/>
      <c r="N200" s="186"/>
      <c r="P200" s="67"/>
      <c r="Q200" s="67"/>
      <c r="R200" s="67"/>
      <c r="S200" s="67"/>
      <c r="T200" s="67"/>
      <c r="U200" s="67"/>
      <c r="V200" s="67"/>
      <c r="W200" s="67"/>
    </row>
  </sheetData>
  <autoFilter ref="B9:N200" xr:uid="{0A86A8EF-8FB8-4B66-B153-746C1CC95F07}">
    <filterColumn colId="5" showButton="0"/>
    <filterColumn colId="6" showButton="0"/>
    <filterColumn colId="7" showButton="0"/>
    <filterColumn colId="8" showButton="0"/>
  </autoFilter>
  <mergeCells count="200">
    <mergeCell ref="G196:K196"/>
    <mergeCell ref="G183:K183"/>
    <mergeCell ref="G184:K184"/>
    <mergeCell ref="G185:K185"/>
    <mergeCell ref="G186:K186"/>
    <mergeCell ref="G187:K187"/>
    <mergeCell ref="G188:K188"/>
    <mergeCell ref="G189:K189"/>
    <mergeCell ref="G199:K199"/>
    <mergeCell ref="G200:K200"/>
    <mergeCell ref="G190:K190"/>
    <mergeCell ref="G191:K191"/>
    <mergeCell ref="G192:K192"/>
    <mergeCell ref="G193:K193"/>
    <mergeCell ref="G194:K194"/>
    <mergeCell ref="G195:K195"/>
    <mergeCell ref="G149:K149"/>
    <mergeCell ref="G150:K150"/>
    <mergeCell ref="G151:K151"/>
    <mergeCell ref="G159:K159"/>
    <mergeCell ref="G160:K160"/>
    <mergeCell ref="G165:K165"/>
    <mergeCell ref="G166:K166"/>
    <mergeCell ref="G167:K167"/>
    <mergeCell ref="G168:K168"/>
    <mergeCell ref="G169:K169"/>
    <mergeCell ref="G173:K173"/>
    <mergeCell ref="G174:K174"/>
    <mergeCell ref="G175:K175"/>
    <mergeCell ref="G176:K176"/>
    <mergeCell ref="G197:K197"/>
    <mergeCell ref="G198:K198"/>
    <mergeCell ref="G177:K177"/>
    <mergeCell ref="G134:K134"/>
    <mergeCell ref="G135:K135"/>
    <mergeCell ref="G136:K136"/>
    <mergeCell ref="G137:K137"/>
    <mergeCell ref="G138:K138"/>
    <mergeCell ref="G139:K139"/>
    <mergeCell ref="G140:K140"/>
    <mergeCell ref="G157:K157"/>
    <mergeCell ref="G158:K158"/>
    <mergeCell ref="G143:K143"/>
    <mergeCell ref="G144:K144"/>
    <mergeCell ref="G145:K145"/>
    <mergeCell ref="G146:K146"/>
    <mergeCell ref="G147:K147"/>
    <mergeCell ref="G148:K148"/>
    <mergeCell ref="G152:K152"/>
    <mergeCell ref="G153:K153"/>
    <mergeCell ref="G154:K154"/>
    <mergeCell ref="G155:K155"/>
    <mergeCell ref="G156:K156"/>
    <mergeCell ref="G141:K141"/>
    <mergeCell ref="G142:K142"/>
    <mergeCell ref="G178:K178"/>
    <mergeCell ref="G25:K25"/>
    <mergeCell ref="G26:K26"/>
    <mergeCell ref="G27:K27"/>
    <mergeCell ref="G170:K170"/>
    <mergeCell ref="G171:K171"/>
    <mergeCell ref="G172:K172"/>
    <mergeCell ref="G161:K161"/>
    <mergeCell ref="G162:K162"/>
    <mergeCell ref="G163:K163"/>
    <mergeCell ref="G164:K164"/>
    <mergeCell ref="G36:K36"/>
    <mergeCell ref="G39:K39"/>
    <mergeCell ref="G40:K40"/>
    <mergeCell ref="G41:K41"/>
    <mergeCell ref="G42:K42"/>
    <mergeCell ref="G43:K43"/>
    <mergeCell ref="G46:K46"/>
    <mergeCell ref="G47:K47"/>
    <mergeCell ref="G48:K48"/>
    <mergeCell ref="G49:K49"/>
    <mergeCell ref="G50:K50"/>
    <mergeCell ref="G51:K51"/>
    <mergeCell ref="G81:K81"/>
    <mergeCell ref="G19:K19"/>
    <mergeCell ref="G20:K20"/>
    <mergeCell ref="G21:K21"/>
    <mergeCell ref="G22:K22"/>
    <mergeCell ref="G23:K23"/>
    <mergeCell ref="G24:K24"/>
    <mergeCell ref="B8:C8"/>
    <mergeCell ref="D8:E8"/>
    <mergeCell ref="F8:N8"/>
    <mergeCell ref="G15:K15"/>
    <mergeCell ref="G16:K16"/>
    <mergeCell ref="G17:K17"/>
    <mergeCell ref="G9:K9"/>
    <mergeCell ref="G10:K10"/>
    <mergeCell ref="G11:K11"/>
    <mergeCell ref="G179:K179"/>
    <mergeCell ref="G180:K180"/>
    <mergeCell ref="G181:K181"/>
    <mergeCell ref="G182:K182"/>
    <mergeCell ref="G2:N2"/>
    <mergeCell ref="L4:L6"/>
    <mergeCell ref="M4:M6"/>
    <mergeCell ref="N4:N6"/>
    <mergeCell ref="G18:K18"/>
    <mergeCell ref="G44:K44"/>
    <mergeCell ref="G45:K45"/>
    <mergeCell ref="G28:K28"/>
    <mergeCell ref="G29:K29"/>
    <mergeCell ref="G30:K30"/>
    <mergeCell ref="G31:K31"/>
    <mergeCell ref="G32:K32"/>
    <mergeCell ref="G33:K33"/>
    <mergeCell ref="G34:K34"/>
    <mergeCell ref="G35:K35"/>
    <mergeCell ref="G52:K52"/>
    <mergeCell ref="G53:K53"/>
    <mergeCell ref="G54:K54"/>
    <mergeCell ref="G37:K37"/>
    <mergeCell ref="G38:K38"/>
    <mergeCell ref="G72:K72"/>
    <mergeCell ref="G55:K55"/>
    <mergeCell ref="G56:K56"/>
    <mergeCell ref="G57:K57"/>
    <mergeCell ref="G58:K58"/>
    <mergeCell ref="G59:K59"/>
    <mergeCell ref="G60:K60"/>
    <mergeCell ref="G61:K61"/>
    <mergeCell ref="G62:K62"/>
    <mergeCell ref="G63:K63"/>
    <mergeCell ref="G66:K66"/>
    <mergeCell ref="G67:K67"/>
    <mergeCell ref="G68:K68"/>
    <mergeCell ref="G69:K69"/>
    <mergeCell ref="G70:K70"/>
    <mergeCell ref="G71:K71"/>
    <mergeCell ref="G64:K64"/>
    <mergeCell ref="G65:K65"/>
    <mergeCell ref="G101:K101"/>
    <mergeCell ref="G102:K102"/>
    <mergeCell ref="G103:K103"/>
    <mergeCell ref="G91:K91"/>
    <mergeCell ref="G92:K92"/>
    <mergeCell ref="G93:K93"/>
    <mergeCell ref="G94:K94"/>
    <mergeCell ref="G95:K95"/>
    <mergeCell ref="G96:K96"/>
    <mergeCell ref="G97:K97"/>
    <mergeCell ref="Q11:W100"/>
    <mergeCell ref="G12:K12"/>
    <mergeCell ref="G13:K13"/>
    <mergeCell ref="G14:K14"/>
    <mergeCell ref="G99:K99"/>
    <mergeCell ref="G100:K100"/>
    <mergeCell ref="G98:K98"/>
    <mergeCell ref="G85:K85"/>
    <mergeCell ref="G86:K86"/>
    <mergeCell ref="G87:K87"/>
    <mergeCell ref="G88:K88"/>
    <mergeCell ref="G89:K89"/>
    <mergeCell ref="G90:K90"/>
    <mergeCell ref="G73:K73"/>
    <mergeCell ref="G74:K74"/>
    <mergeCell ref="G75:K75"/>
    <mergeCell ref="G76:K76"/>
    <mergeCell ref="G77:K77"/>
    <mergeCell ref="G78:K78"/>
    <mergeCell ref="G79:K79"/>
    <mergeCell ref="G82:K82"/>
    <mergeCell ref="G83:K83"/>
    <mergeCell ref="G84:K84"/>
    <mergeCell ref="G80:K80"/>
    <mergeCell ref="G104:K104"/>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31:K131"/>
    <mergeCell ref="G132:K132"/>
    <mergeCell ref="G133:K133"/>
    <mergeCell ref="G122:K122"/>
    <mergeCell ref="G123:K123"/>
    <mergeCell ref="G124:K124"/>
    <mergeCell ref="G125:K125"/>
    <mergeCell ref="G126:K126"/>
    <mergeCell ref="G127:K127"/>
    <mergeCell ref="G128:K128"/>
    <mergeCell ref="G129:K129"/>
    <mergeCell ref="G130:K130"/>
  </mergeCells>
  <conditionalFormatting sqref="D10:D200">
    <cfRule type="cellIs" dxfId="22" priority="1" stopIfTrue="1" operator="equal">
      <formula>"High"</formula>
    </cfRule>
    <cfRule type="cellIs" dxfId="21" priority="2" stopIfTrue="1" operator="equal">
      <formula>"Medium"</formula>
    </cfRule>
    <cfRule type="cellIs" dxfId="20" priority="3" stopIfTrue="1" operator="equal">
      <formula>"Low"</formula>
    </cfRule>
  </conditionalFormatting>
  <conditionalFormatting sqref="M4:M6">
    <cfRule type="cellIs" dxfId="19" priority="4" operator="greaterThan">
      <formula>1</formula>
    </cfRule>
    <cfRule type="cellIs" dxfId="18" priority="5" operator="greaterThan">
      <formula>0</formula>
    </cfRule>
  </conditionalFormatting>
  <dataValidations count="4">
    <dataValidation type="list" allowBlank="1" showErrorMessage="1" sqref="D10:D200" xr:uid="{00000000-0002-0000-0000-000003000000}">
      <formula1>$S$3:$S$10</formula1>
    </dataValidation>
    <dataValidation type="list" allowBlank="1" showErrorMessage="1" sqref="F10:F200" xr:uid="{00000000-0002-0000-0000-000002000000}">
      <formula1>$U$3:$U$10</formula1>
    </dataValidation>
    <dataValidation type="list" allowBlank="1" showErrorMessage="1" sqref="N10:N200" xr:uid="{00000000-0002-0000-0000-000001000000}">
      <formula1>$W$3:$W$10</formula1>
    </dataValidation>
    <dataValidation type="list" allowBlank="1" showErrorMessage="1" sqref="B10:B200" xr:uid="{00000000-0002-0000-0000-000000000000}">
      <formula1>$Q$3:$Q$10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A719-94FB-43AE-9311-04E156C165E9}">
  <sheetPr>
    <outlinePr summaryBelow="0" summaryRight="0"/>
  </sheetPr>
  <dimension ref="A1:AC200"/>
  <sheetViews>
    <sheetView showGridLines="0" workbookViewId="0">
      <pane ySplit="9" topLeftCell="A10" activePane="bottomLeft" state="frozen"/>
      <selection pane="bottomLeft"/>
    </sheetView>
  </sheetViews>
  <sheetFormatPr defaultColWidth="12.5703125" defaultRowHeight="15.75" customHeight="1" x14ac:dyDescent="0.2"/>
  <cols>
    <col min="1" max="1" width="2.5703125" style="40" customWidth="1"/>
    <col min="2" max="2" width="12.5703125" style="40"/>
    <col min="3" max="3" width="13.85546875" style="40" customWidth="1"/>
    <col min="4" max="4" width="48" style="40" customWidth="1"/>
    <col min="5" max="7" width="12.5703125" style="40"/>
    <col min="8" max="8" width="38.5703125" style="40" customWidth="1"/>
    <col min="9" max="11" width="3.85546875" style="40" customWidth="1"/>
    <col min="12" max="14" width="4.42578125" style="40" customWidth="1"/>
    <col min="15" max="17" width="3.85546875" style="40" customWidth="1"/>
    <col min="18" max="20" width="4.85546875" style="40" customWidth="1"/>
    <col min="21" max="21" width="12.7109375" style="40" customWidth="1"/>
    <col min="22" max="22" width="27.85546875" style="40" customWidth="1"/>
    <col min="23" max="24" width="2.85546875" style="40" customWidth="1"/>
    <col min="25" max="25" width="12.5703125" style="40"/>
    <col min="26" max="26" width="2.85546875" style="40" customWidth="1"/>
    <col min="27" max="27" width="12.5703125" style="40"/>
    <col min="28" max="28" width="2.85546875" style="40" customWidth="1"/>
    <col min="29" max="29" width="76.5703125" style="40" customWidth="1"/>
    <col min="30" max="16384" width="12.5703125" style="40"/>
  </cols>
  <sheetData>
    <row r="1" spans="1:29" ht="9.75" customHeight="1" x14ac:dyDescent="0.55000000000000004">
      <c r="A1" s="37" t="s">
        <v>98</v>
      </c>
      <c r="B1" s="185"/>
      <c r="C1" s="38"/>
      <c r="D1" s="38"/>
      <c r="E1" s="38"/>
      <c r="F1" s="38"/>
      <c r="G1" s="38"/>
      <c r="H1" s="38"/>
      <c r="I1" s="38"/>
      <c r="J1" s="38"/>
      <c r="K1" s="38"/>
      <c r="L1" s="38"/>
      <c r="M1" s="38"/>
      <c r="N1" s="38"/>
      <c r="O1" s="184"/>
      <c r="P1" s="184"/>
      <c r="Q1" s="184"/>
      <c r="R1" s="184"/>
      <c r="S1" s="184"/>
      <c r="T1" s="184"/>
      <c r="U1" s="184"/>
      <c r="V1" s="184"/>
      <c r="W1" s="39"/>
      <c r="X1" s="57"/>
      <c r="Y1" s="59"/>
      <c r="Z1" s="57"/>
      <c r="AA1" s="59"/>
      <c r="AB1" s="59"/>
      <c r="AC1" s="59"/>
    </row>
    <row r="2" spans="1:29" ht="39" thickBot="1" x14ac:dyDescent="0.6">
      <c r="A2" s="37" t="s">
        <v>94</v>
      </c>
      <c r="B2" s="41" t="s">
        <v>194</v>
      </c>
      <c r="C2" s="42"/>
      <c r="D2" s="42"/>
      <c r="E2" s="42"/>
      <c r="F2" s="42"/>
      <c r="G2" s="42"/>
      <c r="H2" s="42"/>
      <c r="I2" s="42"/>
      <c r="J2" s="42"/>
      <c r="K2" s="42"/>
      <c r="L2" s="42"/>
      <c r="M2" s="42"/>
      <c r="N2" s="42"/>
      <c r="O2" s="287" t="s">
        <v>193</v>
      </c>
      <c r="P2" s="288"/>
      <c r="Q2" s="288"/>
      <c r="R2" s="288"/>
      <c r="S2" s="288"/>
      <c r="T2" s="288"/>
      <c r="U2" s="288"/>
      <c r="V2" s="288"/>
      <c r="W2" s="39"/>
      <c r="X2" s="57"/>
      <c r="Y2" s="59" t="s">
        <v>51</v>
      </c>
      <c r="Z2" s="57"/>
      <c r="AA2" s="59" t="s">
        <v>52</v>
      </c>
      <c r="AB2" s="59"/>
      <c r="AC2" s="59" t="s">
        <v>192</v>
      </c>
    </row>
    <row r="3" spans="1:29" ht="21" customHeight="1" thickTop="1" x14ac:dyDescent="0.2">
      <c r="A3" s="38"/>
      <c r="B3" s="38"/>
      <c r="C3" s="38"/>
      <c r="D3" s="38"/>
      <c r="E3" s="38"/>
      <c r="F3" s="38"/>
      <c r="G3" s="38"/>
      <c r="H3" s="38"/>
      <c r="I3" s="182" t="s">
        <v>191</v>
      </c>
      <c r="J3" s="182" t="s">
        <v>190</v>
      </c>
      <c r="K3" s="182" t="s">
        <v>189</v>
      </c>
      <c r="O3" s="182" t="s">
        <v>191</v>
      </c>
      <c r="P3" s="182" t="s">
        <v>190</v>
      </c>
      <c r="Q3" s="182" t="s">
        <v>189</v>
      </c>
      <c r="U3" s="38"/>
      <c r="V3" s="38"/>
      <c r="W3" s="39"/>
      <c r="X3" s="57"/>
      <c r="Y3" s="60" t="s">
        <v>161</v>
      </c>
      <c r="Z3" s="57"/>
      <c r="AA3" s="60" t="s">
        <v>54</v>
      </c>
      <c r="AB3" s="179"/>
      <c r="AC3" s="60" t="s">
        <v>166</v>
      </c>
    </row>
    <row r="4" spans="1:29" ht="21" customHeight="1" x14ac:dyDescent="0.2">
      <c r="A4" s="61"/>
      <c r="B4" s="62" t="s">
        <v>6</v>
      </c>
      <c r="C4" s="63"/>
      <c r="D4" s="178" t="s">
        <v>188</v>
      </c>
      <c r="E4" s="63"/>
      <c r="F4" s="63"/>
      <c r="G4" s="63"/>
      <c r="H4" s="177" t="s">
        <v>187</v>
      </c>
      <c r="I4" s="181">
        <f ca="1">COUNTIFS($B$10:$B$200,"Impacting",$G$10:$G$200,"High",$E$10:$E$200,"&gt;" &amp; TODAY()-30,$E$10:$E$200,"&lt;=" &amp; TODAY(),$C$10:$C$200,"&lt;&gt;" &amp; "Cancelled")</f>
        <v>0</v>
      </c>
      <c r="J4" s="180">
        <f ca="1">COUNTIFS($B$10:$B$200,"Impacting",$G$10:$G$200,"High",$E$10:$E$200,"&gt;" &amp; TODAY()-90,$E$10:$E$200,"&lt;=" &amp; TODAY()-30,$C$10:$C$200,"&lt;&gt;" &amp; "Cancelled")</f>
        <v>0</v>
      </c>
      <c r="K4" s="176">
        <f ca="1">COUNTIFS($B$10:$B$200,"Impacting",$G$10:$G$200,"High",$E$10:$E$200,"&lt;" &amp; TODAY()-90,$C$10:$C$200,"&lt;&gt;" &amp; "Cancelled")</f>
        <v>1</v>
      </c>
      <c r="L4" s="289" t="s">
        <v>186</v>
      </c>
      <c r="M4" s="272"/>
      <c r="N4" s="272"/>
      <c r="O4" s="181">
        <f ca="1">COUNTIFS($B$10:$B$200,"Requested",$G$10:$G$200,"High",$E$10:$E$200,"&gt;" &amp; TODAY()-30,$E$10:$E$200,"&lt;=" &amp; TODAY(),$C$10:$C$200,"In Progress")</f>
        <v>0</v>
      </c>
      <c r="P4" s="180">
        <f ca="1">COUNTIFS($B$10:$B$200,"Requested",$G$10:$G$200,"High",$E$10:$E$200,"&gt;" &amp; TODAY()-90,$E$10:$E$200,"&lt;=" &amp; TODAY()-30,$C$10:$C$200,"In Progress")</f>
        <v>1</v>
      </c>
      <c r="Q4" s="176">
        <f ca="1">COUNTIFS($B$10:$B$200,"Requested",$G$10:$G$200,"High",$E$10:$E$200,"&lt;" &amp; TODAY()-90,$C$10:$C$200,"In Progress")</f>
        <v>0</v>
      </c>
      <c r="R4" s="289" t="s">
        <v>185</v>
      </c>
      <c r="S4" s="272"/>
      <c r="T4" s="272"/>
      <c r="U4" s="290">
        <f ca="1">COUNTIFS($C$10:$C200,"Re-evaluating",$U$10:$U200,"&lt;&gt;"&amp;ISDATE($U$10:$U200))+COUNTIFS($C$10:$C200,"&lt;&gt;"&amp;"Re-evaluating",$C$10:$C200,"&lt;&gt;"&amp;"Cancelled",$U$10:$U200,"&lt;="&amp;TODAY())</f>
        <v>1</v>
      </c>
      <c r="V4" s="289" t="s">
        <v>184</v>
      </c>
      <c r="W4" s="66"/>
      <c r="X4" s="67"/>
      <c r="Y4" s="60" t="s">
        <v>68</v>
      </c>
      <c r="Z4" s="67"/>
      <c r="AA4" s="60" t="s">
        <v>59</v>
      </c>
      <c r="AB4" s="179"/>
      <c r="AC4" s="60" t="s">
        <v>157</v>
      </c>
    </row>
    <row r="5" spans="1:29" ht="21" customHeight="1" x14ac:dyDescent="0.2">
      <c r="A5" s="61"/>
      <c r="B5" s="62" t="s">
        <v>12</v>
      </c>
      <c r="C5" s="63"/>
      <c r="D5" s="178" t="s">
        <v>183</v>
      </c>
      <c r="E5" s="63"/>
      <c r="F5" s="63"/>
      <c r="G5" s="63"/>
      <c r="H5" s="177" t="s">
        <v>182</v>
      </c>
      <c r="I5" s="180">
        <f ca="1">COUNTIFS($B$10:$B$200,"Impacting",$G$10:$G$200,"Medium",$E$10:$E$200,"&gt;" &amp; TODAY()-30,$E$10:$E$200,"&lt;=" &amp; TODAY(),$C$10:$C$200,"&lt;&gt;" &amp; "Cancelled")</f>
        <v>0</v>
      </c>
      <c r="J5" s="176">
        <f ca="1">COUNTIFS($B$10:$B$200,"Impacting",$G$10:$G$200,"Medium",$E$10:$E$200,"&gt;" &amp; TODAY()-90,$E$10:$E$200,"&lt;=" &amp; TODAY()-30,$C$10:$C$200,"&lt;&gt;" &amp; "Cancelled")</f>
        <v>0</v>
      </c>
      <c r="K5" s="175">
        <f ca="1">COUNTIFS($B$10:$B$200,"Impacting",$G$10:$G$200,"Medium",$E$10:$E$200,"&lt;" &amp; TODAY()-90,$C$10:$C$200,"&lt;&gt;" &amp; "Cancelled")</f>
        <v>0</v>
      </c>
      <c r="L5" s="272"/>
      <c r="M5" s="272"/>
      <c r="N5" s="272"/>
      <c r="O5" s="180">
        <f ca="1">COUNTIFS($B$10:$B$200,"Requested",$G$10:$G$200,"Medium",$E$10:$E$200,"&gt;" &amp; TODAY()-30,$E$10:$E$200,"&lt;=" &amp; TODAY(),$C$10:$C$200,"In Progress")</f>
        <v>0</v>
      </c>
      <c r="P5" s="176">
        <f ca="1">COUNTIFS($B$10:$B$200,"Requested",$G$10:$G$200,"Medium",$E$10:$E$200,"&gt;" &amp; TODAY()-90,$E$10:$E$200,"&lt;=" &amp; TODAY()-30,$C$10:$C$200,"In Progress")</f>
        <v>0</v>
      </c>
      <c r="Q5" s="175">
        <f ca="1">COUNTIFS($B$10:$B$200,"Requested",$G$10:$G$200,"Medium",$E$10:$E$200,"&lt;" &amp; TODAY()-90,$C$10:$C$200,"In Progress")</f>
        <v>0</v>
      </c>
      <c r="R5" s="272"/>
      <c r="S5" s="272"/>
      <c r="T5" s="272"/>
      <c r="U5" s="272"/>
      <c r="V5" s="272"/>
      <c r="W5" s="66"/>
      <c r="X5" s="67"/>
      <c r="Y5" s="60" t="s">
        <v>58</v>
      </c>
      <c r="Z5" s="67"/>
      <c r="AA5" s="60" t="s">
        <v>61</v>
      </c>
      <c r="AB5" s="179"/>
      <c r="AC5" s="179"/>
    </row>
    <row r="6" spans="1:29" ht="21" customHeight="1" x14ac:dyDescent="0.2">
      <c r="A6" s="38"/>
      <c r="B6" s="62" t="s">
        <v>16</v>
      </c>
      <c r="C6" s="63"/>
      <c r="D6" s="178" t="s">
        <v>181</v>
      </c>
      <c r="E6" s="63"/>
      <c r="F6" s="63"/>
      <c r="G6" s="63"/>
      <c r="H6" s="177" t="s">
        <v>180</v>
      </c>
      <c r="I6" s="176">
        <f ca="1">COUNTIFS($B$10:$B$200,"Impacting",$G$10:$G$200,"Low",$E$10:$E$200,"&gt;" &amp; TODAY()-30,$E$10:$E$200,"&lt;=" &amp; TODAY(),$C$10:$C$200,"&lt;&gt;" &amp; "Cancelled")</f>
        <v>0</v>
      </c>
      <c r="J6" s="175">
        <f ca="1">COUNTIFS($B$10:$B$200,"Impacting",$G$10:$G$200,"Low",$E$10:$E$200,"&gt;" &amp; TODAY()-90,$E$10:$E$200,"&lt;=" &amp; TODAY()-30,$C$10:$C$200,"&lt;&gt;" &amp; "Cancelled")</f>
        <v>0</v>
      </c>
      <c r="K6" s="174">
        <f ca="1">COUNTIFS($B$10:$B$200,"Impacting",$G$10:$G$200,"Low",$E$10:$E$200,"&lt;" &amp; TODAY()-90,$C$10:$C$200,"&lt;&gt;" &amp; "Cancelled")</f>
        <v>0</v>
      </c>
      <c r="L6" s="272"/>
      <c r="M6" s="272"/>
      <c r="N6" s="272"/>
      <c r="O6" s="176">
        <f ca="1">COUNTIFS($B$10:$B$200,"Requested",$G$10:$G$200,"Low",$E$10:$E$200,"&gt;" &amp; TODAY()-30,$E$10:$E$200,"&lt;=" &amp; TODAY(),$C$10:$C$200,"In Progress")</f>
        <v>0</v>
      </c>
      <c r="P6" s="175">
        <f ca="1">COUNTIFS($B$10:$B$200,"Requested",$G$10:$G$200,"Low",$E$10:$E$200,"&gt;" &amp; TODAY()-90,$E$10:$E$200,"&lt;=" &amp; TODAY()-30,$C$10:$C$200,"In Progress")</f>
        <v>0</v>
      </c>
      <c r="Q6" s="174">
        <f ca="1">COUNTIFS($B$10:$B$200,"Requested",$G$10:$G$200,"Low",$E$10:$E$200,"&lt;" &amp; TODAY()-90,$C$10:$C$200,"In Progress")</f>
        <v>0</v>
      </c>
      <c r="R6" s="272"/>
      <c r="S6" s="272"/>
      <c r="T6" s="272"/>
      <c r="U6" s="272"/>
      <c r="V6" s="272"/>
      <c r="W6" s="39"/>
      <c r="X6" s="57"/>
      <c r="Y6" s="60" t="s">
        <v>179</v>
      </c>
      <c r="Z6" s="57"/>
      <c r="AA6" s="57"/>
      <c r="AB6" s="57"/>
      <c r="AC6" s="57"/>
    </row>
    <row r="7" spans="1:29" ht="21" customHeight="1" x14ac:dyDescent="0.2">
      <c r="A7" s="38"/>
      <c r="B7" s="38"/>
      <c r="C7" s="38"/>
      <c r="D7" s="38"/>
      <c r="E7" s="38"/>
      <c r="F7" s="38"/>
      <c r="G7" s="38"/>
      <c r="H7" s="38"/>
      <c r="I7" s="38"/>
      <c r="J7" s="38"/>
      <c r="K7" s="38"/>
      <c r="L7" s="38"/>
      <c r="M7" s="38"/>
      <c r="N7" s="38"/>
      <c r="O7" s="38"/>
      <c r="P7" s="38"/>
      <c r="Q7" s="38"/>
      <c r="R7" s="38"/>
      <c r="S7" s="38"/>
      <c r="T7" s="38"/>
      <c r="U7" s="38"/>
      <c r="V7" s="38"/>
      <c r="W7" s="39"/>
      <c r="X7" s="57"/>
      <c r="Y7" s="57"/>
      <c r="Z7" s="57"/>
      <c r="AA7" s="57"/>
      <c r="AB7" s="57"/>
      <c r="AC7" s="57"/>
    </row>
    <row r="8" spans="1:29" ht="21" customHeight="1" x14ac:dyDescent="0.2">
      <c r="A8" s="38"/>
      <c r="B8" s="261" t="s">
        <v>178</v>
      </c>
      <c r="C8" s="272"/>
      <c r="D8" s="272"/>
      <c r="E8" s="272"/>
      <c r="F8" s="272"/>
      <c r="G8" s="291" t="s">
        <v>177</v>
      </c>
      <c r="H8" s="272"/>
      <c r="I8" s="69"/>
      <c r="J8" s="69"/>
      <c r="K8" s="69"/>
      <c r="L8" s="292" t="s">
        <v>176</v>
      </c>
      <c r="M8" s="272"/>
      <c r="N8" s="272"/>
      <c r="O8" s="272"/>
      <c r="P8" s="272"/>
      <c r="Q8" s="272"/>
      <c r="R8" s="272"/>
      <c r="S8" s="272"/>
      <c r="T8" s="272"/>
      <c r="U8" s="272"/>
      <c r="V8" s="272"/>
      <c r="W8" s="39"/>
      <c r="X8" s="57"/>
      <c r="Y8" s="57"/>
      <c r="Z8" s="57"/>
      <c r="AA8" s="57"/>
      <c r="AB8" s="57"/>
      <c r="AC8" s="57"/>
    </row>
    <row r="9" spans="1:29" ht="21" customHeight="1" x14ac:dyDescent="0.2">
      <c r="A9" s="46"/>
      <c r="B9" s="47" t="s">
        <v>175</v>
      </c>
      <c r="C9" s="47" t="s">
        <v>48</v>
      </c>
      <c r="D9" s="173" t="s">
        <v>174</v>
      </c>
      <c r="E9" s="47" t="s">
        <v>173</v>
      </c>
      <c r="F9" s="47" t="s">
        <v>172</v>
      </c>
      <c r="G9" s="72" t="s">
        <v>73</v>
      </c>
      <c r="H9" s="297" t="s">
        <v>171</v>
      </c>
      <c r="I9" s="272"/>
      <c r="J9" s="272"/>
      <c r="K9" s="272"/>
      <c r="L9" s="298" t="s">
        <v>170</v>
      </c>
      <c r="M9" s="272"/>
      <c r="N9" s="272"/>
      <c r="O9" s="298" t="s">
        <v>169</v>
      </c>
      <c r="P9" s="272"/>
      <c r="Q9" s="272"/>
      <c r="R9" s="298" t="s">
        <v>168</v>
      </c>
      <c r="S9" s="272"/>
      <c r="T9" s="272"/>
      <c r="U9" s="293" t="s">
        <v>167</v>
      </c>
      <c r="V9" s="272"/>
      <c r="W9" s="45"/>
      <c r="X9" s="71"/>
      <c r="Y9" s="71"/>
      <c r="Z9" s="71"/>
      <c r="AA9" s="71"/>
      <c r="AB9" s="71"/>
      <c r="AC9" s="71"/>
    </row>
    <row r="10" spans="1:29" ht="12.75" x14ac:dyDescent="0.2">
      <c r="A10" s="37" t="s">
        <v>98</v>
      </c>
      <c r="B10" s="171" t="s">
        <v>166</v>
      </c>
      <c r="C10" s="171" t="s">
        <v>58</v>
      </c>
      <c r="D10" s="169" t="s">
        <v>156</v>
      </c>
      <c r="E10" s="170">
        <v>45614</v>
      </c>
      <c r="F10" s="169" t="s">
        <v>165</v>
      </c>
      <c r="G10" s="168" t="s">
        <v>61</v>
      </c>
      <c r="H10" s="296" t="s">
        <v>159</v>
      </c>
      <c r="I10" s="272"/>
      <c r="J10" s="272"/>
      <c r="K10" s="272"/>
      <c r="L10" s="295" t="s">
        <v>98</v>
      </c>
      <c r="M10" s="272"/>
      <c r="N10" s="272"/>
      <c r="O10" s="295" t="s">
        <v>98</v>
      </c>
      <c r="P10" s="272"/>
      <c r="Q10" s="272"/>
      <c r="R10" s="295" t="s">
        <v>98</v>
      </c>
      <c r="S10" s="272"/>
      <c r="T10" s="272"/>
      <c r="U10" s="294">
        <v>45449</v>
      </c>
      <c r="V10" s="272"/>
      <c r="W10" s="39"/>
      <c r="X10" s="57"/>
      <c r="Y10" s="57"/>
      <c r="Z10" s="57"/>
      <c r="AA10" s="57"/>
      <c r="AB10" s="57"/>
      <c r="AC10" s="57"/>
    </row>
    <row r="11" spans="1:29" ht="12.75" x14ac:dyDescent="0.2">
      <c r="A11" s="61"/>
      <c r="B11" s="171" t="s">
        <v>157</v>
      </c>
      <c r="C11" s="171" t="s">
        <v>68</v>
      </c>
      <c r="D11" s="169" t="s">
        <v>156</v>
      </c>
      <c r="E11" s="170">
        <v>45572</v>
      </c>
      <c r="F11" s="169" t="s">
        <v>164</v>
      </c>
      <c r="G11" s="168" t="s">
        <v>61</v>
      </c>
      <c r="H11" s="296" t="s">
        <v>154</v>
      </c>
      <c r="I11" s="272"/>
      <c r="J11" s="272"/>
      <c r="K11" s="272"/>
      <c r="L11" s="295" t="s">
        <v>98</v>
      </c>
      <c r="M11" s="272"/>
      <c r="N11" s="272"/>
      <c r="O11" s="295" t="s">
        <v>98</v>
      </c>
      <c r="P11" s="272"/>
      <c r="Q11" s="272"/>
      <c r="R11" s="295" t="s">
        <v>98</v>
      </c>
      <c r="S11" s="272"/>
      <c r="T11" s="272"/>
      <c r="U11" s="294" t="s">
        <v>163</v>
      </c>
      <c r="V11" s="272"/>
      <c r="W11" s="66"/>
      <c r="X11" s="67"/>
      <c r="Y11" s="286" t="s">
        <v>162</v>
      </c>
      <c r="Z11" s="272"/>
      <c r="AA11" s="272"/>
      <c r="AB11" s="272"/>
      <c r="AC11" s="272"/>
    </row>
    <row r="12" spans="1:29" ht="25.5" x14ac:dyDescent="0.2">
      <c r="A12" s="61"/>
      <c r="B12" s="171" t="s">
        <v>157</v>
      </c>
      <c r="C12" s="171" t="s">
        <v>161</v>
      </c>
      <c r="D12" s="169" t="s">
        <v>156</v>
      </c>
      <c r="E12" s="170">
        <v>45261</v>
      </c>
      <c r="F12" s="169" t="s">
        <v>160</v>
      </c>
      <c r="G12" s="168" t="s">
        <v>61</v>
      </c>
      <c r="H12" s="296" t="s">
        <v>159</v>
      </c>
      <c r="I12" s="272"/>
      <c r="J12" s="272"/>
      <c r="K12" s="272"/>
      <c r="L12" s="295" t="s">
        <v>98</v>
      </c>
      <c r="M12" s="272"/>
      <c r="N12" s="272"/>
      <c r="O12" s="295" t="s">
        <v>98</v>
      </c>
      <c r="P12" s="272"/>
      <c r="Q12" s="272"/>
      <c r="R12" s="295" t="s">
        <v>98</v>
      </c>
      <c r="S12" s="272"/>
      <c r="T12" s="272"/>
      <c r="U12" s="294" t="s">
        <v>158</v>
      </c>
      <c r="V12" s="272"/>
      <c r="W12" s="66"/>
      <c r="X12" s="67"/>
      <c r="Y12" s="272"/>
      <c r="Z12" s="272"/>
      <c r="AA12" s="272"/>
      <c r="AB12" s="272"/>
      <c r="AC12" s="272"/>
    </row>
    <row r="13" spans="1:29" ht="12.75" x14ac:dyDescent="0.2">
      <c r="A13" s="61"/>
      <c r="B13" s="171" t="s">
        <v>157</v>
      </c>
      <c r="C13" s="171" t="s">
        <v>68</v>
      </c>
      <c r="D13" s="169" t="s">
        <v>156</v>
      </c>
      <c r="E13" s="170">
        <v>45633</v>
      </c>
      <c r="F13" s="169" t="s">
        <v>155</v>
      </c>
      <c r="G13" s="168" t="s">
        <v>61</v>
      </c>
      <c r="H13" s="296" t="s">
        <v>154</v>
      </c>
      <c r="I13" s="272"/>
      <c r="J13" s="272"/>
      <c r="K13" s="272"/>
      <c r="L13" s="295" t="s">
        <v>98</v>
      </c>
      <c r="M13" s="272"/>
      <c r="N13" s="272"/>
      <c r="O13" s="295" t="s">
        <v>98</v>
      </c>
      <c r="P13" s="272"/>
      <c r="Q13" s="272"/>
      <c r="R13" s="295" t="s">
        <v>98</v>
      </c>
      <c r="S13" s="272"/>
      <c r="T13" s="272"/>
      <c r="U13" s="294" t="s">
        <v>153</v>
      </c>
      <c r="V13" s="272"/>
      <c r="W13" s="66"/>
      <c r="X13" s="67"/>
      <c r="Y13" s="272"/>
      <c r="Z13" s="272"/>
      <c r="AA13" s="272"/>
      <c r="AB13" s="272"/>
      <c r="AC13" s="272"/>
    </row>
    <row r="14" spans="1:29" ht="21" customHeight="1" x14ac:dyDescent="0.2">
      <c r="A14" s="61"/>
      <c r="B14" s="171"/>
      <c r="C14" s="171"/>
      <c r="D14" s="169"/>
      <c r="E14" s="170"/>
      <c r="F14" s="169"/>
      <c r="G14" s="168"/>
      <c r="H14" s="296"/>
      <c r="I14" s="272"/>
      <c r="J14" s="272"/>
      <c r="K14" s="272"/>
      <c r="L14" s="295"/>
      <c r="M14" s="272"/>
      <c r="N14" s="272"/>
      <c r="O14" s="295"/>
      <c r="P14" s="272"/>
      <c r="Q14" s="272"/>
      <c r="R14" s="295"/>
      <c r="S14" s="272"/>
      <c r="T14" s="272"/>
      <c r="U14" s="294"/>
      <c r="V14" s="272"/>
      <c r="W14" s="66"/>
      <c r="X14" s="67"/>
      <c r="Y14" s="272"/>
      <c r="Z14" s="272"/>
      <c r="AA14" s="272"/>
      <c r="AB14" s="272"/>
      <c r="AC14" s="272"/>
    </row>
    <row r="15" spans="1:29" ht="21" customHeight="1" x14ac:dyDescent="0.2">
      <c r="A15" s="61"/>
      <c r="B15" s="171"/>
      <c r="C15" s="171"/>
      <c r="D15" s="169"/>
      <c r="E15" s="170"/>
      <c r="F15" s="169"/>
      <c r="G15" s="168"/>
      <c r="H15" s="296"/>
      <c r="I15" s="272"/>
      <c r="J15" s="272"/>
      <c r="K15" s="272"/>
      <c r="L15" s="295"/>
      <c r="M15" s="272"/>
      <c r="N15" s="272"/>
      <c r="O15" s="295"/>
      <c r="P15" s="272"/>
      <c r="Q15" s="272"/>
      <c r="R15" s="295"/>
      <c r="S15" s="272"/>
      <c r="T15" s="272"/>
      <c r="U15" s="294"/>
      <c r="V15" s="272"/>
      <c r="W15" s="66"/>
      <c r="X15" s="67"/>
      <c r="Y15" s="272"/>
      <c r="Z15" s="272"/>
      <c r="AA15" s="272"/>
      <c r="AB15" s="272"/>
      <c r="AC15" s="272"/>
    </row>
    <row r="16" spans="1:29" ht="21" customHeight="1" x14ac:dyDescent="0.2">
      <c r="A16" s="61"/>
      <c r="B16" s="171"/>
      <c r="C16" s="171"/>
      <c r="D16" s="169"/>
      <c r="E16" s="170"/>
      <c r="F16" s="169"/>
      <c r="G16" s="168"/>
      <c r="H16" s="296"/>
      <c r="I16" s="272"/>
      <c r="J16" s="272"/>
      <c r="K16" s="272"/>
      <c r="L16" s="295"/>
      <c r="M16" s="272"/>
      <c r="N16" s="272"/>
      <c r="O16" s="295"/>
      <c r="P16" s="272"/>
      <c r="Q16" s="272"/>
      <c r="R16" s="295"/>
      <c r="S16" s="272"/>
      <c r="T16" s="272"/>
      <c r="U16" s="294"/>
      <c r="V16" s="272"/>
      <c r="W16" s="66"/>
      <c r="X16" s="67"/>
      <c r="Y16" s="272"/>
      <c r="Z16" s="272"/>
      <c r="AA16" s="272"/>
      <c r="AB16" s="272"/>
      <c r="AC16" s="272"/>
    </row>
    <row r="17" spans="1:29" ht="12.75" x14ac:dyDescent="0.2">
      <c r="A17" s="61"/>
      <c r="B17" s="171"/>
      <c r="C17" s="171"/>
      <c r="D17" s="169"/>
      <c r="E17" s="170"/>
      <c r="F17" s="169"/>
      <c r="G17" s="168"/>
      <c r="H17" s="296"/>
      <c r="I17" s="272"/>
      <c r="J17" s="272"/>
      <c r="K17" s="272"/>
      <c r="L17" s="295"/>
      <c r="M17" s="272"/>
      <c r="N17" s="272"/>
      <c r="O17" s="295"/>
      <c r="P17" s="272"/>
      <c r="Q17" s="272"/>
      <c r="R17" s="295"/>
      <c r="S17" s="272"/>
      <c r="T17" s="272"/>
      <c r="U17" s="294"/>
      <c r="V17" s="272"/>
      <c r="W17" s="66"/>
      <c r="X17" s="67"/>
      <c r="Y17" s="272"/>
      <c r="Z17" s="272"/>
      <c r="AA17" s="272"/>
      <c r="AB17" s="272"/>
      <c r="AC17" s="272"/>
    </row>
    <row r="18" spans="1:29" ht="21" customHeight="1" x14ac:dyDescent="0.2">
      <c r="A18" s="61"/>
      <c r="B18" s="171"/>
      <c r="C18" s="171"/>
      <c r="D18" s="169"/>
      <c r="E18" s="170"/>
      <c r="F18" s="169"/>
      <c r="G18" s="168"/>
      <c r="H18" s="296"/>
      <c r="I18" s="272"/>
      <c r="J18" s="272"/>
      <c r="K18" s="272"/>
      <c r="L18" s="295"/>
      <c r="M18" s="272"/>
      <c r="N18" s="272"/>
      <c r="O18" s="295"/>
      <c r="P18" s="272"/>
      <c r="Q18" s="272"/>
      <c r="R18" s="295"/>
      <c r="S18" s="272"/>
      <c r="T18" s="272"/>
      <c r="U18" s="294"/>
      <c r="V18" s="272"/>
      <c r="W18" s="66"/>
      <c r="X18" s="67"/>
      <c r="Y18" s="272"/>
      <c r="Z18" s="272"/>
      <c r="AA18" s="272"/>
      <c r="AB18" s="272"/>
      <c r="AC18" s="272"/>
    </row>
    <row r="19" spans="1:29" ht="21" customHeight="1" x14ac:dyDescent="0.2">
      <c r="A19" s="61"/>
      <c r="B19" s="171"/>
      <c r="C19" s="171"/>
      <c r="D19" s="169"/>
      <c r="E19" s="170"/>
      <c r="F19" s="169"/>
      <c r="G19" s="168"/>
      <c r="H19" s="296"/>
      <c r="I19" s="272"/>
      <c r="J19" s="272"/>
      <c r="K19" s="272"/>
      <c r="L19" s="295"/>
      <c r="M19" s="272"/>
      <c r="N19" s="272"/>
      <c r="O19" s="295"/>
      <c r="P19" s="272"/>
      <c r="Q19" s="272"/>
      <c r="R19" s="295"/>
      <c r="S19" s="272"/>
      <c r="T19" s="272"/>
      <c r="U19" s="294"/>
      <c r="V19" s="272"/>
      <c r="W19" s="66"/>
      <c r="X19" s="67"/>
      <c r="Y19" s="272"/>
      <c r="Z19" s="272"/>
      <c r="AA19" s="272"/>
      <c r="AB19" s="272"/>
      <c r="AC19" s="272"/>
    </row>
    <row r="20" spans="1:29" ht="21" customHeight="1" x14ac:dyDescent="0.2">
      <c r="A20" s="61"/>
      <c r="B20" s="171"/>
      <c r="C20" s="171"/>
      <c r="D20" s="169"/>
      <c r="E20" s="170"/>
      <c r="F20" s="169"/>
      <c r="G20" s="168"/>
      <c r="H20" s="296"/>
      <c r="I20" s="272"/>
      <c r="J20" s="272"/>
      <c r="K20" s="272"/>
      <c r="L20" s="295"/>
      <c r="M20" s="272"/>
      <c r="N20" s="272"/>
      <c r="O20" s="295"/>
      <c r="P20" s="272"/>
      <c r="Q20" s="272"/>
      <c r="R20" s="295"/>
      <c r="S20" s="272"/>
      <c r="T20" s="272"/>
      <c r="U20" s="294"/>
      <c r="V20" s="272"/>
      <c r="W20" s="66"/>
      <c r="X20" s="67"/>
      <c r="Y20" s="272"/>
      <c r="Z20" s="272"/>
      <c r="AA20" s="272"/>
      <c r="AB20" s="272"/>
      <c r="AC20" s="272"/>
    </row>
    <row r="21" spans="1:29" ht="21" customHeight="1" x14ac:dyDescent="0.2">
      <c r="A21" s="61"/>
      <c r="B21" s="171"/>
      <c r="C21" s="171"/>
      <c r="D21" s="169"/>
      <c r="E21" s="170"/>
      <c r="F21" s="169"/>
      <c r="G21" s="168"/>
      <c r="H21" s="296"/>
      <c r="I21" s="272"/>
      <c r="J21" s="272"/>
      <c r="K21" s="272"/>
      <c r="L21" s="295"/>
      <c r="M21" s="272"/>
      <c r="N21" s="272"/>
      <c r="O21" s="295"/>
      <c r="P21" s="272"/>
      <c r="Q21" s="272"/>
      <c r="R21" s="295"/>
      <c r="S21" s="272"/>
      <c r="T21" s="272"/>
      <c r="U21" s="294"/>
      <c r="V21" s="272"/>
      <c r="W21" s="66"/>
      <c r="X21" s="67"/>
      <c r="Y21" s="272"/>
      <c r="Z21" s="272"/>
      <c r="AA21" s="272"/>
      <c r="AB21" s="272"/>
      <c r="AC21" s="272"/>
    </row>
    <row r="22" spans="1:29" ht="21" customHeight="1" x14ac:dyDescent="0.2">
      <c r="A22" s="61"/>
      <c r="B22" s="171"/>
      <c r="C22" s="171"/>
      <c r="D22" s="169"/>
      <c r="E22" s="170"/>
      <c r="F22" s="169"/>
      <c r="G22" s="168"/>
      <c r="H22" s="296"/>
      <c r="I22" s="272"/>
      <c r="J22" s="272"/>
      <c r="K22" s="272"/>
      <c r="L22" s="295"/>
      <c r="M22" s="272"/>
      <c r="N22" s="272"/>
      <c r="O22" s="295"/>
      <c r="P22" s="272"/>
      <c r="Q22" s="272"/>
      <c r="R22" s="295"/>
      <c r="S22" s="272"/>
      <c r="T22" s="272"/>
      <c r="U22" s="294"/>
      <c r="V22" s="272"/>
      <c r="W22" s="66"/>
      <c r="X22" s="67"/>
      <c r="Y22" s="272"/>
      <c r="Z22" s="272"/>
      <c r="AA22" s="272"/>
      <c r="AB22" s="272"/>
      <c r="AC22" s="272"/>
    </row>
    <row r="23" spans="1:29" ht="21" customHeight="1" x14ac:dyDescent="0.2">
      <c r="A23" s="61"/>
      <c r="B23" s="171"/>
      <c r="C23" s="171"/>
      <c r="D23" s="169"/>
      <c r="E23" s="170"/>
      <c r="F23" s="169"/>
      <c r="G23" s="168"/>
      <c r="H23" s="296"/>
      <c r="I23" s="272"/>
      <c r="J23" s="272"/>
      <c r="K23" s="272"/>
      <c r="L23" s="295"/>
      <c r="M23" s="272"/>
      <c r="N23" s="272"/>
      <c r="O23" s="295"/>
      <c r="P23" s="272"/>
      <c r="Q23" s="272"/>
      <c r="R23" s="295"/>
      <c r="S23" s="272"/>
      <c r="T23" s="272"/>
      <c r="U23" s="294"/>
      <c r="V23" s="272"/>
      <c r="W23" s="66"/>
      <c r="X23" s="67"/>
      <c r="Y23" s="272"/>
      <c r="Z23" s="272"/>
      <c r="AA23" s="272"/>
      <c r="AB23" s="272"/>
      <c r="AC23" s="272"/>
    </row>
    <row r="24" spans="1:29" ht="21" customHeight="1" x14ac:dyDescent="0.2">
      <c r="A24" s="61"/>
      <c r="B24" s="171"/>
      <c r="C24" s="171"/>
      <c r="D24" s="169"/>
      <c r="E24" s="170"/>
      <c r="F24" s="169"/>
      <c r="G24" s="168"/>
      <c r="H24" s="296"/>
      <c r="I24" s="272"/>
      <c r="J24" s="272"/>
      <c r="K24" s="272"/>
      <c r="L24" s="295"/>
      <c r="M24" s="272"/>
      <c r="N24" s="272"/>
      <c r="O24" s="295"/>
      <c r="P24" s="272"/>
      <c r="Q24" s="272"/>
      <c r="R24" s="295"/>
      <c r="S24" s="272"/>
      <c r="T24" s="272"/>
      <c r="U24" s="294"/>
      <c r="V24" s="272"/>
      <c r="W24" s="66"/>
      <c r="X24" s="67"/>
      <c r="Y24" s="272"/>
      <c r="Z24" s="272"/>
      <c r="AA24" s="272"/>
      <c r="AB24" s="272"/>
      <c r="AC24" s="272"/>
    </row>
    <row r="25" spans="1:29" ht="21" customHeight="1" x14ac:dyDescent="0.2">
      <c r="A25" s="61"/>
      <c r="B25" s="171"/>
      <c r="C25" s="171"/>
      <c r="D25" s="169"/>
      <c r="E25" s="170"/>
      <c r="F25" s="169"/>
      <c r="G25" s="168"/>
      <c r="H25" s="296"/>
      <c r="I25" s="272"/>
      <c r="J25" s="272"/>
      <c r="K25" s="272"/>
      <c r="L25" s="295"/>
      <c r="M25" s="272"/>
      <c r="N25" s="272"/>
      <c r="O25" s="295"/>
      <c r="P25" s="272"/>
      <c r="Q25" s="272"/>
      <c r="R25" s="295"/>
      <c r="S25" s="272"/>
      <c r="T25" s="272"/>
      <c r="U25" s="294"/>
      <c r="V25" s="272"/>
      <c r="W25" s="66"/>
      <c r="X25" s="67"/>
      <c r="Y25" s="272"/>
      <c r="Z25" s="272"/>
      <c r="AA25" s="272"/>
      <c r="AB25" s="272"/>
      <c r="AC25" s="272"/>
    </row>
    <row r="26" spans="1:29" ht="21" customHeight="1" x14ac:dyDescent="0.2">
      <c r="A26" s="61"/>
      <c r="B26" s="171"/>
      <c r="C26" s="171"/>
      <c r="D26" s="169"/>
      <c r="E26" s="170"/>
      <c r="F26" s="169"/>
      <c r="G26" s="168"/>
      <c r="H26" s="296"/>
      <c r="I26" s="272"/>
      <c r="J26" s="272"/>
      <c r="K26" s="272"/>
      <c r="L26" s="295"/>
      <c r="M26" s="272"/>
      <c r="N26" s="272"/>
      <c r="O26" s="295"/>
      <c r="P26" s="272"/>
      <c r="Q26" s="272"/>
      <c r="R26" s="295"/>
      <c r="S26" s="272"/>
      <c r="T26" s="272"/>
      <c r="U26" s="294"/>
      <c r="V26" s="272"/>
      <c r="W26" s="66"/>
      <c r="X26" s="67"/>
      <c r="Y26" s="272"/>
      <c r="Z26" s="272"/>
      <c r="AA26" s="272"/>
      <c r="AB26" s="272"/>
      <c r="AC26" s="272"/>
    </row>
    <row r="27" spans="1:29" ht="21" customHeight="1" x14ac:dyDescent="0.2">
      <c r="A27" s="61"/>
      <c r="B27" s="171"/>
      <c r="C27" s="171"/>
      <c r="D27" s="169"/>
      <c r="E27" s="170"/>
      <c r="F27" s="169"/>
      <c r="G27" s="168"/>
      <c r="H27" s="296"/>
      <c r="I27" s="272"/>
      <c r="J27" s="272"/>
      <c r="K27" s="272"/>
      <c r="L27" s="295"/>
      <c r="M27" s="272"/>
      <c r="N27" s="272"/>
      <c r="O27" s="295"/>
      <c r="P27" s="272"/>
      <c r="Q27" s="272"/>
      <c r="R27" s="295"/>
      <c r="S27" s="272"/>
      <c r="T27" s="272"/>
      <c r="U27" s="294"/>
      <c r="V27" s="272"/>
      <c r="W27" s="66"/>
      <c r="X27" s="67"/>
      <c r="Y27" s="272"/>
      <c r="Z27" s="272"/>
      <c r="AA27" s="272"/>
      <c r="AB27" s="272"/>
      <c r="AC27" s="272"/>
    </row>
    <row r="28" spans="1:29" ht="21" customHeight="1" x14ac:dyDescent="0.2">
      <c r="A28" s="61"/>
      <c r="B28" s="171"/>
      <c r="C28" s="171"/>
      <c r="D28" s="169"/>
      <c r="E28" s="170"/>
      <c r="F28" s="169"/>
      <c r="G28" s="168"/>
      <c r="H28" s="296"/>
      <c r="I28" s="272"/>
      <c r="J28" s="272"/>
      <c r="K28" s="272"/>
      <c r="L28" s="295"/>
      <c r="M28" s="272"/>
      <c r="N28" s="272"/>
      <c r="O28" s="295"/>
      <c r="P28" s="272"/>
      <c r="Q28" s="272"/>
      <c r="R28" s="295"/>
      <c r="S28" s="272"/>
      <c r="T28" s="272"/>
      <c r="U28" s="294"/>
      <c r="V28" s="272"/>
      <c r="W28" s="66"/>
      <c r="X28" s="67"/>
      <c r="Y28" s="272"/>
      <c r="Z28" s="272"/>
      <c r="AA28" s="272"/>
      <c r="AB28" s="272"/>
      <c r="AC28" s="272"/>
    </row>
    <row r="29" spans="1:29" ht="21" customHeight="1" x14ac:dyDescent="0.2">
      <c r="A29" s="61"/>
      <c r="B29" s="171"/>
      <c r="C29" s="171"/>
      <c r="D29" s="169"/>
      <c r="E29" s="170"/>
      <c r="F29" s="169"/>
      <c r="G29" s="168"/>
      <c r="H29" s="296"/>
      <c r="I29" s="272"/>
      <c r="J29" s="272"/>
      <c r="K29" s="272"/>
      <c r="L29" s="295"/>
      <c r="M29" s="272"/>
      <c r="N29" s="272"/>
      <c r="O29" s="295"/>
      <c r="P29" s="272"/>
      <c r="Q29" s="272"/>
      <c r="R29" s="295"/>
      <c r="S29" s="272"/>
      <c r="T29" s="272"/>
      <c r="U29" s="294"/>
      <c r="V29" s="272"/>
      <c r="W29" s="66"/>
      <c r="X29" s="67"/>
      <c r="Y29" s="272"/>
      <c r="Z29" s="272"/>
      <c r="AA29" s="272"/>
      <c r="AB29" s="272"/>
      <c r="AC29" s="272"/>
    </row>
    <row r="30" spans="1:29" ht="21" customHeight="1" x14ac:dyDescent="0.2">
      <c r="A30" s="61"/>
      <c r="B30" s="171"/>
      <c r="C30" s="171"/>
      <c r="D30" s="169"/>
      <c r="E30" s="170"/>
      <c r="F30" s="169"/>
      <c r="G30" s="168"/>
      <c r="H30" s="296"/>
      <c r="I30" s="272"/>
      <c r="J30" s="272"/>
      <c r="K30" s="272"/>
      <c r="L30" s="295"/>
      <c r="M30" s="272"/>
      <c r="N30" s="272"/>
      <c r="O30" s="295"/>
      <c r="P30" s="272"/>
      <c r="Q30" s="272"/>
      <c r="R30" s="295"/>
      <c r="S30" s="272"/>
      <c r="T30" s="272"/>
      <c r="U30" s="294"/>
      <c r="V30" s="272"/>
      <c r="W30" s="66"/>
      <c r="X30" s="67"/>
      <c r="Y30" s="272"/>
      <c r="Z30" s="272"/>
      <c r="AA30" s="272"/>
      <c r="AB30" s="272"/>
      <c r="AC30" s="272"/>
    </row>
    <row r="31" spans="1:29" ht="21" customHeight="1" x14ac:dyDescent="0.2">
      <c r="A31" s="61"/>
      <c r="B31" s="171"/>
      <c r="C31" s="171"/>
      <c r="D31" s="169"/>
      <c r="E31" s="170"/>
      <c r="F31" s="169"/>
      <c r="G31" s="168"/>
      <c r="H31" s="296"/>
      <c r="I31" s="272"/>
      <c r="J31" s="272"/>
      <c r="K31" s="272"/>
      <c r="L31" s="295"/>
      <c r="M31" s="272"/>
      <c r="N31" s="272"/>
      <c r="O31" s="295"/>
      <c r="P31" s="272"/>
      <c r="Q31" s="272"/>
      <c r="R31" s="295"/>
      <c r="S31" s="272"/>
      <c r="T31" s="272"/>
      <c r="U31" s="294"/>
      <c r="V31" s="272"/>
      <c r="W31" s="66"/>
      <c r="X31" s="67"/>
      <c r="Y31" s="272"/>
      <c r="Z31" s="272"/>
      <c r="AA31" s="272"/>
      <c r="AB31" s="272"/>
      <c r="AC31" s="272"/>
    </row>
    <row r="32" spans="1:29" ht="21" customHeight="1" x14ac:dyDescent="0.2">
      <c r="A32" s="61"/>
      <c r="B32" s="171"/>
      <c r="C32" s="171"/>
      <c r="D32" s="169"/>
      <c r="E32" s="170"/>
      <c r="F32" s="169"/>
      <c r="G32" s="168"/>
      <c r="H32" s="296"/>
      <c r="I32" s="272"/>
      <c r="J32" s="272"/>
      <c r="K32" s="272"/>
      <c r="L32" s="295"/>
      <c r="M32" s="272"/>
      <c r="N32" s="272"/>
      <c r="O32" s="295"/>
      <c r="P32" s="272"/>
      <c r="Q32" s="272"/>
      <c r="R32" s="295"/>
      <c r="S32" s="272"/>
      <c r="T32" s="272"/>
      <c r="U32" s="294"/>
      <c r="V32" s="272"/>
      <c r="W32" s="66"/>
      <c r="X32" s="67"/>
      <c r="Y32" s="272"/>
      <c r="Z32" s="272"/>
      <c r="AA32" s="272"/>
      <c r="AB32" s="272"/>
      <c r="AC32" s="272"/>
    </row>
    <row r="33" spans="1:29" ht="21" customHeight="1" x14ac:dyDescent="0.2">
      <c r="A33" s="61"/>
      <c r="B33" s="171"/>
      <c r="C33" s="171"/>
      <c r="D33" s="169"/>
      <c r="E33" s="170"/>
      <c r="F33" s="169"/>
      <c r="G33" s="168"/>
      <c r="H33" s="296"/>
      <c r="I33" s="272"/>
      <c r="J33" s="272"/>
      <c r="K33" s="272"/>
      <c r="L33" s="295"/>
      <c r="M33" s="272"/>
      <c r="N33" s="272"/>
      <c r="O33" s="295"/>
      <c r="P33" s="272"/>
      <c r="Q33" s="272"/>
      <c r="R33" s="295"/>
      <c r="S33" s="272"/>
      <c r="T33" s="272"/>
      <c r="U33" s="294"/>
      <c r="V33" s="272"/>
      <c r="W33" s="66"/>
      <c r="X33" s="67"/>
      <c r="Y33" s="272"/>
      <c r="Z33" s="272"/>
      <c r="AA33" s="272"/>
      <c r="AB33" s="272"/>
      <c r="AC33" s="272"/>
    </row>
    <row r="34" spans="1:29" ht="21" customHeight="1" x14ac:dyDescent="0.2">
      <c r="A34" s="61"/>
      <c r="B34" s="171"/>
      <c r="C34" s="171"/>
      <c r="D34" s="169"/>
      <c r="E34" s="170"/>
      <c r="F34" s="169"/>
      <c r="G34" s="168"/>
      <c r="H34" s="296"/>
      <c r="I34" s="272"/>
      <c r="J34" s="272"/>
      <c r="K34" s="272"/>
      <c r="L34" s="295"/>
      <c r="M34" s="272"/>
      <c r="N34" s="272"/>
      <c r="O34" s="295"/>
      <c r="P34" s="272"/>
      <c r="Q34" s="272"/>
      <c r="R34" s="295"/>
      <c r="S34" s="272"/>
      <c r="T34" s="272"/>
      <c r="U34" s="294"/>
      <c r="V34" s="272"/>
      <c r="W34" s="66"/>
      <c r="X34" s="67"/>
      <c r="Y34" s="272"/>
      <c r="Z34" s="272"/>
      <c r="AA34" s="272"/>
      <c r="AB34" s="272"/>
      <c r="AC34" s="272"/>
    </row>
    <row r="35" spans="1:29" ht="21" customHeight="1" x14ac:dyDescent="0.2">
      <c r="A35" s="61"/>
      <c r="B35" s="171"/>
      <c r="C35" s="171"/>
      <c r="D35" s="169"/>
      <c r="E35" s="170"/>
      <c r="F35" s="169"/>
      <c r="G35" s="168"/>
      <c r="H35" s="296"/>
      <c r="I35" s="272"/>
      <c r="J35" s="272"/>
      <c r="K35" s="272"/>
      <c r="L35" s="295"/>
      <c r="M35" s="272"/>
      <c r="N35" s="272"/>
      <c r="O35" s="295"/>
      <c r="P35" s="272"/>
      <c r="Q35" s="272"/>
      <c r="R35" s="295"/>
      <c r="S35" s="272"/>
      <c r="T35" s="272"/>
      <c r="U35" s="294"/>
      <c r="V35" s="272"/>
      <c r="W35" s="66"/>
      <c r="X35" s="67"/>
      <c r="Y35" s="272"/>
      <c r="Z35" s="272"/>
      <c r="AA35" s="272"/>
      <c r="AB35" s="272"/>
      <c r="AC35" s="272"/>
    </row>
    <row r="36" spans="1:29" ht="21" customHeight="1" x14ac:dyDescent="0.2">
      <c r="A36" s="61"/>
      <c r="B36" s="171"/>
      <c r="C36" s="171"/>
      <c r="D36" s="169"/>
      <c r="E36" s="170"/>
      <c r="F36" s="169"/>
      <c r="G36" s="168"/>
      <c r="H36" s="296"/>
      <c r="I36" s="272"/>
      <c r="J36" s="272"/>
      <c r="K36" s="272"/>
      <c r="L36" s="295"/>
      <c r="M36" s="272"/>
      <c r="N36" s="272"/>
      <c r="O36" s="295"/>
      <c r="P36" s="272"/>
      <c r="Q36" s="272"/>
      <c r="R36" s="295"/>
      <c r="S36" s="272"/>
      <c r="T36" s="272"/>
      <c r="U36" s="294"/>
      <c r="V36" s="272"/>
      <c r="W36" s="66"/>
      <c r="X36" s="67"/>
      <c r="Y36" s="272"/>
      <c r="Z36" s="272"/>
      <c r="AA36" s="272"/>
      <c r="AB36" s="272"/>
      <c r="AC36" s="272"/>
    </row>
    <row r="37" spans="1:29" ht="21" customHeight="1" x14ac:dyDescent="0.2">
      <c r="A37" s="61"/>
      <c r="B37" s="171"/>
      <c r="C37" s="171"/>
      <c r="D37" s="169"/>
      <c r="E37" s="170"/>
      <c r="F37" s="169"/>
      <c r="G37" s="168"/>
      <c r="H37" s="296"/>
      <c r="I37" s="272"/>
      <c r="J37" s="272"/>
      <c r="K37" s="272"/>
      <c r="L37" s="295"/>
      <c r="M37" s="272"/>
      <c r="N37" s="272"/>
      <c r="O37" s="295"/>
      <c r="P37" s="272"/>
      <c r="Q37" s="272"/>
      <c r="R37" s="295"/>
      <c r="S37" s="272"/>
      <c r="T37" s="272"/>
      <c r="U37" s="294"/>
      <c r="V37" s="272"/>
      <c r="W37" s="66"/>
      <c r="X37" s="67"/>
      <c r="Y37" s="272"/>
      <c r="Z37" s="272"/>
      <c r="AA37" s="272"/>
      <c r="AB37" s="272"/>
      <c r="AC37" s="272"/>
    </row>
    <row r="38" spans="1:29" ht="21" customHeight="1" x14ac:dyDescent="0.2">
      <c r="A38" s="61"/>
      <c r="B38" s="171"/>
      <c r="C38" s="171"/>
      <c r="D38" s="169"/>
      <c r="E38" s="170"/>
      <c r="F38" s="169"/>
      <c r="G38" s="168"/>
      <c r="H38" s="296"/>
      <c r="I38" s="272"/>
      <c r="J38" s="272"/>
      <c r="K38" s="272"/>
      <c r="L38" s="295"/>
      <c r="M38" s="272"/>
      <c r="N38" s="272"/>
      <c r="O38" s="295"/>
      <c r="P38" s="272"/>
      <c r="Q38" s="272"/>
      <c r="R38" s="295"/>
      <c r="S38" s="272"/>
      <c r="T38" s="272"/>
      <c r="U38" s="294"/>
      <c r="V38" s="272"/>
      <c r="W38" s="66"/>
      <c r="X38" s="67"/>
      <c r="Y38" s="272"/>
      <c r="Z38" s="272"/>
      <c r="AA38" s="272"/>
      <c r="AB38" s="272"/>
      <c r="AC38" s="272"/>
    </row>
    <row r="39" spans="1:29" ht="21" customHeight="1" x14ac:dyDescent="0.2">
      <c r="A39" s="61"/>
      <c r="B39" s="171"/>
      <c r="C39" s="171"/>
      <c r="D39" s="169"/>
      <c r="E39" s="170"/>
      <c r="F39" s="169"/>
      <c r="G39" s="168"/>
      <c r="H39" s="296"/>
      <c r="I39" s="272"/>
      <c r="J39" s="272"/>
      <c r="K39" s="272"/>
      <c r="L39" s="295"/>
      <c r="M39" s="272"/>
      <c r="N39" s="272"/>
      <c r="O39" s="295"/>
      <c r="P39" s="272"/>
      <c r="Q39" s="272"/>
      <c r="R39" s="295"/>
      <c r="S39" s="272"/>
      <c r="T39" s="272"/>
      <c r="U39" s="294"/>
      <c r="V39" s="272"/>
      <c r="W39" s="66"/>
      <c r="X39" s="67"/>
      <c r="Y39" s="272"/>
      <c r="Z39" s="272"/>
      <c r="AA39" s="272"/>
      <c r="AB39" s="272"/>
      <c r="AC39" s="272"/>
    </row>
    <row r="40" spans="1:29" ht="21" customHeight="1" x14ac:dyDescent="0.2">
      <c r="A40" s="61"/>
      <c r="B40" s="171"/>
      <c r="C40" s="171"/>
      <c r="D40" s="169"/>
      <c r="E40" s="170"/>
      <c r="F40" s="169"/>
      <c r="G40" s="168"/>
      <c r="H40" s="296"/>
      <c r="I40" s="272"/>
      <c r="J40" s="272"/>
      <c r="K40" s="272"/>
      <c r="L40" s="295"/>
      <c r="M40" s="272"/>
      <c r="N40" s="272"/>
      <c r="O40" s="295"/>
      <c r="P40" s="272"/>
      <c r="Q40" s="272"/>
      <c r="R40" s="295"/>
      <c r="S40" s="272"/>
      <c r="T40" s="272"/>
      <c r="U40" s="294"/>
      <c r="V40" s="272"/>
      <c r="W40" s="66"/>
      <c r="X40" s="67"/>
      <c r="Y40" s="272"/>
      <c r="Z40" s="272"/>
      <c r="AA40" s="272"/>
      <c r="AB40" s="272"/>
      <c r="AC40" s="272"/>
    </row>
    <row r="41" spans="1:29" ht="21" customHeight="1" x14ac:dyDescent="0.2">
      <c r="A41" s="61"/>
      <c r="B41" s="171"/>
      <c r="C41" s="171"/>
      <c r="D41" s="169"/>
      <c r="E41" s="170"/>
      <c r="F41" s="169"/>
      <c r="G41" s="168"/>
      <c r="H41" s="296"/>
      <c r="I41" s="272"/>
      <c r="J41" s="272"/>
      <c r="K41" s="272"/>
      <c r="L41" s="295"/>
      <c r="M41" s="272"/>
      <c r="N41" s="272"/>
      <c r="O41" s="295"/>
      <c r="P41" s="272"/>
      <c r="Q41" s="272"/>
      <c r="R41" s="295"/>
      <c r="S41" s="272"/>
      <c r="T41" s="272"/>
      <c r="U41" s="294"/>
      <c r="V41" s="272"/>
      <c r="W41" s="66"/>
      <c r="X41" s="67"/>
      <c r="Y41" s="272"/>
      <c r="Z41" s="272"/>
      <c r="AA41" s="272"/>
      <c r="AB41" s="272"/>
      <c r="AC41" s="272"/>
    </row>
    <row r="42" spans="1:29" ht="21" customHeight="1" x14ac:dyDescent="0.2">
      <c r="A42" s="61"/>
      <c r="B42" s="171"/>
      <c r="C42" s="171"/>
      <c r="D42" s="169"/>
      <c r="E42" s="170"/>
      <c r="F42" s="169"/>
      <c r="G42" s="168"/>
      <c r="H42" s="296"/>
      <c r="I42" s="272"/>
      <c r="J42" s="272"/>
      <c r="K42" s="272"/>
      <c r="L42" s="295"/>
      <c r="M42" s="272"/>
      <c r="N42" s="272"/>
      <c r="O42" s="295"/>
      <c r="P42" s="272"/>
      <c r="Q42" s="272"/>
      <c r="R42" s="295"/>
      <c r="S42" s="272"/>
      <c r="T42" s="272"/>
      <c r="U42" s="294"/>
      <c r="V42" s="272"/>
      <c r="W42" s="66"/>
      <c r="X42" s="67"/>
      <c r="Y42" s="272"/>
      <c r="Z42" s="272"/>
      <c r="AA42" s="272"/>
      <c r="AB42" s="272"/>
      <c r="AC42" s="272"/>
    </row>
    <row r="43" spans="1:29" ht="21" customHeight="1" x14ac:dyDescent="0.2">
      <c r="A43" s="61"/>
      <c r="B43" s="171"/>
      <c r="C43" s="171"/>
      <c r="D43" s="169"/>
      <c r="E43" s="170"/>
      <c r="F43" s="169"/>
      <c r="G43" s="168"/>
      <c r="H43" s="296"/>
      <c r="I43" s="272"/>
      <c r="J43" s="272"/>
      <c r="K43" s="272"/>
      <c r="L43" s="295"/>
      <c r="M43" s="272"/>
      <c r="N43" s="272"/>
      <c r="O43" s="295"/>
      <c r="P43" s="272"/>
      <c r="Q43" s="272"/>
      <c r="R43" s="295"/>
      <c r="S43" s="272"/>
      <c r="T43" s="272"/>
      <c r="U43" s="294"/>
      <c r="V43" s="272"/>
      <c r="W43" s="66"/>
      <c r="X43" s="67"/>
      <c r="Y43" s="272"/>
      <c r="Z43" s="272"/>
      <c r="AA43" s="272"/>
      <c r="AB43" s="272"/>
      <c r="AC43" s="272"/>
    </row>
    <row r="44" spans="1:29" ht="21" customHeight="1" x14ac:dyDescent="0.2">
      <c r="A44" s="61"/>
      <c r="B44" s="171"/>
      <c r="C44" s="171"/>
      <c r="D44" s="169"/>
      <c r="E44" s="170"/>
      <c r="F44" s="169"/>
      <c r="G44" s="168"/>
      <c r="H44" s="296"/>
      <c r="I44" s="272"/>
      <c r="J44" s="272"/>
      <c r="K44" s="272"/>
      <c r="L44" s="295"/>
      <c r="M44" s="272"/>
      <c r="N44" s="272"/>
      <c r="O44" s="295"/>
      <c r="P44" s="272"/>
      <c r="Q44" s="272"/>
      <c r="R44" s="295"/>
      <c r="S44" s="272"/>
      <c r="T44" s="272"/>
      <c r="U44" s="294"/>
      <c r="V44" s="272"/>
      <c r="W44" s="66"/>
      <c r="X44" s="67"/>
      <c r="Y44" s="272"/>
      <c r="Z44" s="272"/>
      <c r="AA44" s="272"/>
      <c r="AB44" s="272"/>
      <c r="AC44" s="272"/>
    </row>
    <row r="45" spans="1:29" ht="21" customHeight="1" x14ac:dyDescent="0.2">
      <c r="A45" s="61"/>
      <c r="B45" s="171"/>
      <c r="C45" s="171"/>
      <c r="D45" s="169"/>
      <c r="E45" s="170"/>
      <c r="F45" s="169"/>
      <c r="G45" s="168"/>
      <c r="H45" s="296"/>
      <c r="I45" s="272"/>
      <c r="J45" s="272"/>
      <c r="K45" s="272"/>
      <c r="L45" s="295"/>
      <c r="M45" s="272"/>
      <c r="N45" s="272"/>
      <c r="O45" s="295"/>
      <c r="P45" s="272"/>
      <c r="Q45" s="272"/>
      <c r="R45" s="295"/>
      <c r="S45" s="272"/>
      <c r="T45" s="272"/>
      <c r="U45" s="294"/>
      <c r="V45" s="272"/>
      <c r="W45" s="66"/>
      <c r="X45" s="67"/>
      <c r="Y45" s="272"/>
      <c r="Z45" s="272"/>
      <c r="AA45" s="272"/>
      <c r="AB45" s="272"/>
      <c r="AC45" s="272"/>
    </row>
    <row r="46" spans="1:29" ht="21" customHeight="1" x14ac:dyDescent="0.2">
      <c r="A46" s="61"/>
      <c r="B46" s="171"/>
      <c r="C46" s="171"/>
      <c r="D46" s="169"/>
      <c r="E46" s="170"/>
      <c r="F46" s="169"/>
      <c r="G46" s="168"/>
      <c r="H46" s="296"/>
      <c r="I46" s="272"/>
      <c r="J46" s="272"/>
      <c r="K46" s="272"/>
      <c r="L46" s="295"/>
      <c r="M46" s="272"/>
      <c r="N46" s="272"/>
      <c r="O46" s="295"/>
      <c r="P46" s="272"/>
      <c r="Q46" s="272"/>
      <c r="R46" s="295"/>
      <c r="S46" s="272"/>
      <c r="T46" s="272"/>
      <c r="U46" s="294"/>
      <c r="V46" s="272"/>
      <c r="W46" s="66"/>
      <c r="X46" s="67"/>
      <c r="Y46" s="272"/>
      <c r="Z46" s="272"/>
      <c r="AA46" s="272"/>
      <c r="AB46" s="272"/>
      <c r="AC46" s="272"/>
    </row>
    <row r="47" spans="1:29" ht="21" customHeight="1" x14ac:dyDescent="0.2">
      <c r="A47" s="61"/>
      <c r="B47" s="171"/>
      <c r="C47" s="171"/>
      <c r="D47" s="169"/>
      <c r="E47" s="170"/>
      <c r="F47" s="169"/>
      <c r="G47" s="168"/>
      <c r="H47" s="296"/>
      <c r="I47" s="272"/>
      <c r="J47" s="272"/>
      <c r="K47" s="272"/>
      <c r="L47" s="295"/>
      <c r="M47" s="272"/>
      <c r="N47" s="272"/>
      <c r="O47" s="295"/>
      <c r="P47" s="272"/>
      <c r="Q47" s="272"/>
      <c r="R47" s="295"/>
      <c r="S47" s="272"/>
      <c r="T47" s="272"/>
      <c r="U47" s="294"/>
      <c r="V47" s="272"/>
      <c r="W47" s="66"/>
      <c r="X47" s="67"/>
      <c r="Y47" s="272"/>
      <c r="Z47" s="272"/>
      <c r="AA47" s="272"/>
      <c r="AB47" s="272"/>
      <c r="AC47" s="272"/>
    </row>
    <row r="48" spans="1:29" ht="21" customHeight="1" x14ac:dyDescent="0.2">
      <c r="A48" s="61"/>
      <c r="B48" s="171"/>
      <c r="C48" s="171"/>
      <c r="D48" s="169"/>
      <c r="E48" s="170"/>
      <c r="F48" s="169"/>
      <c r="G48" s="168"/>
      <c r="H48" s="296"/>
      <c r="I48" s="272"/>
      <c r="J48" s="272"/>
      <c r="K48" s="272"/>
      <c r="L48" s="295"/>
      <c r="M48" s="272"/>
      <c r="N48" s="272"/>
      <c r="O48" s="295"/>
      <c r="P48" s="272"/>
      <c r="Q48" s="272"/>
      <c r="R48" s="295"/>
      <c r="S48" s="272"/>
      <c r="T48" s="272"/>
      <c r="U48" s="294"/>
      <c r="V48" s="272"/>
      <c r="W48" s="66"/>
      <c r="X48" s="67"/>
      <c r="Y48" s="272"/>
      <c r="Z48" s="272"/>
      <c r="AA48" s="272"/>
      <c r="AB48" s="272"/>
      <c r="AC48" s="272"/>
    </row>
    <row r="49" spans="1:29" ht="21" customHeight="1" x14ac:dyDescent="0.2">
      <c r="A49" s="61"/>
      <c r="B49" s="171"/>
      <c r="C49" s="171"/>
      <c r="D49" s="169"/>
      <c r="E49" s="170"/>
      <c r="F49" s="169"/>
      <c r="G49" s="168"/>
      <c r="H49" s="296"/>
      <c r="I49" s="272"/>
      <c r="J49" s="272"/>
      <c r="K49" s="272"/>
      <c r="L49" s="295"/>
      <c r="M49" s="272"/>
      <c r="N49" s="272"/>
      <c r="O49" s="295"/>
      <c r="P49" s="272"/>
      <c r="Q49" s="272"/>
      <c r="R49" s="295"/>
      <c r="S49" s="272"/>
      <c r="T49" s="272"/>
      <c r="U49" s="294"/>
      <c r="V49" s="272"/>
      <c r="W49" s="66"/>
      <c r="X49" s="67"/>
      <c r="Y49" s="272"/>
      <c r="Z49" s="272"/>
      <c r="AA49" s="272"/>
      <c r="AB49" s="272"/>
      <c r="AC49" s="272"/>
    </row>
    <row r="50" spans="1:29" ht="21" customHeight="1" x14ac:dyDescent="0.2">
      <c r="A50" s="61"/>
      <c r="B50" s="171"/>
      <c r="C50" s="171"/>
      <c r="D50" s="169"/>
      <c r="E50" s="170"/>
      <c r="F50" s="169"/>
      <c r="G50" s="168"/>
      <c r="H50" s="296"/>
      <c r="I50" s="272"/>
      <c r="J50" s="272"/>
      <c r="K50" s="272"/>
      <c r="L50" s="295"/>
      <c r="M50" s="272"/>
      <c r="N50" s="272"/>
      <c r="O50" s="295"/>
      <c r="P50" s="272"/>
      <c r="Q50" s="272"/>
      <c r="R50" s="295"/>
      <c r="S50" s="272"/>
      <c r="T50" s="272"/>
      <c r="U50" s="294"/>
      <c r="V50" s="272"/>
      <c r="W50" s="66"/>
      <c r="X50" s="67"/>
      <c r="Y50" s="272"/>
      <c r="Z50" s="272"/>
      <c r="AA50" s="272"/>
      <c r="AB50" s="272"/>
      <c r="AC50" s="272"/>
    </row>
    <row r="51" spans="1:29" ht="21" customHeight="1" x14ac:dyDescent="0.2">
      <c r="A51" s="61"/>
      <c r="B51" s="171"/>
      <c r="C51" s="171"/>
      <c r="D51" s="169"/>
      <c r="E51" s="170"/>
      <c r="F51" s="169"/>
      <c r="G51" s="168"/>
      <c r="H51" s="296"/>
      <c r="I51" s="272"/>
      <c r="J51" s="272"/>
      <c r="K51" s="272"/>
      <c r="L51" s="295"/>
      <c r="M51" s="272"/>
      <c r="N51" s="272"/>
      <c r="O51" s="295"/>
      <c r="P51" s="272"/>
      <c r="Q51" s="272"/>
      <c r="R51" s="295"/>
      <c r="S51" s="272"/>
      <c r="T51" s="272"/>
      <c r="U51" s="294"/>
      <c r="V51" s="272"/>
      <c r="W51" s="66"/>
      <c r="X51" s="67"/>
      <c r="Y51" s="272"/>
      <c r="Z51" s="272"/>
      <c r="AA51" s="272"/>
      <c r="AB51" s="272"/>
      <c r="AC51" s="272"/>
    </row>
    <row r="52" spans="1:29" ht="21" customHeight="1" x14ac:dyDescent="0.2">
      <c r="A52" s="61"/>
      <c r="B52" s="171"/>
      <c r="C52" s="171"/>
      <c r="D52" s="169"/>
      <c r="E52" s="170"/>
      <c r="F52" s="169"/>
      <c r="G52" s="168"/>
      <c r="H52" s="296"/>
      <c r="I52" s="272"/>
      <c r="J52" s="272"/>
      <c r="K52" s="272"/>
      <c r="L52" s="295"/>
      <c r="M52" s="272"/>
      <c r="N52" s="272"/>
      <c r="O52" s="295"/>
      <c r="P52" s="272"/>
      <c r="Q52" s="272"/>
      <c r="R52" s="295"/>
      <c r="S52" s="272"/>
      <c r="T52" s="272"/>
      <c r="U52" s="294"/>
      <c r="V52" s="272"/>
      <c r="W52" s="66"/>
      <c r="X52" s="67"/>
      <c r="Y52" s="272"/>
      <c r="Z52" s="272"/>
      <c r="AA52" s="272"/>
      <c r="AB52" s="272"/>
      <c r="AC52" s="272"/>
    </row>
    <row r="53" spans="1:29" ht="21" customHeight="1" x14ac:dyDescent="0.2">
      <c r="A53" s="61"/>
      <c r="B53" s="171"/>
      <c r="C53" s="171"/>
      <c r="D53" s="169"/>
      <c r="E53" s="170"/>
      <c r="F53" s="169"/>
      <c r="G53" s="168"/>
      <c r="H53" s="296"/>
      <c r="I53" s="272"/>
      <c r="J53" s="272"/>
      <c r="K53" s="272"/>
      <c r="L53" s="295"/>
      <c r="M53" s="272"/>
      <c r="N53" s="272"/>
      <c r="O53" s="295"/>
      <c r="P53" s="272"/>
      <c r="Q53" s="272"/>
      <c r="R53" s="295"/>
      <c r="S53" s="272"/>
      <c r="T53" s="272"/>
      <c r="U53" s="294"/>
      <c r="V53" s="272"/>
      <c r="W53" s="66"/>
      <c r="X53" s="67"/>
      <c r="Y53" s="272"/>
      <c r="Z53" s="272"/>
      <c r="AA53" s="272"/>
      <c r="AB53" s="272"/>
      <c r="AC53" s="272"/>
    </row>
    <row r="54" spans="1:29" ht="21" customHeight="1" x14ac:dyDescent="0.2">
      <c r="A54" s="61"/>
      <c r="B54" s="171"/>
      <c r="C54" s="171"/>
      <c r="D54" s="169"/>
      <c r="E54" s="170"/>
      <c r="F54" s="169"/>
      <c r="G54" s="168"/>
      <c r="H54" s="296"/>
      <c r="I54" s="272"/>
      <c r="J54" s="272"/>
      <c r="K54" s="272"/>
      <c r="L54" s="295"/>
      <c r="M54" s="272"/>
      <c r="N54" s="272"/>
      <c r="O54" s="295"/>
      <c r="P54" s="272"/>
      <c r="Q54" s="272"/>
      <c r="R54" s="295"/>
      <c r="S54" s="272"/>
      <c r="T54" s="272"/>
      <c r="U54" s="294"/>
      <c r="V54" s="272"/>
      <c r="W54" s="66"/>
      <c r="X54" s="67"/>
      <c r="Y54" s="272"/>
      <c r="Z54" s="272"/>
      <c r="AA54" s="272"/>
      <c r="AB54" s="272"/>
      <c r="AC54" s="272"/>
    </row>
    <row r="55" spans="1:29" ht="21" customHeight="1" x14ac:dyDescent="0.2">
      <c r="A55" s="61"/>
      <c r="B55" s="171"/>
      <c r="C55" s="171"/>
      <c r="D55" s="169"/>
      <c r="E55" s="170"/>
      <c r="F55" s="169"/>
      <c r="G55" s="168"/>
      <c r="H55" s="296"/>
      <c r="I55" s="272"/>
      <c r="J55" s="272"/>
      <c r="K55" s="272"/>
      <c r="L55" s="295"/>
      <c r="M55" s="272"/>
      <c r="N55" s="272"/>
      <c r="O55" s="295"/>
      <c r="P55" s="272"/>
      <c r="Q55" s="272"/>
      <c r="R55" s="295"/>
      <c r="S55" s="272"/>
      <c r="T55" s="272"/>
      <c r="U55" s="294"/>
      <c r="V55" s="272"/>
      <c r="W55" s="66"/>
      <c r="X55" s="67"/>
      <c r="Y55" s="272"/>
      <c r="Z55" s="272"/>
      <c r="AA55" s="272"/>
      <c r="AB55" s="272"/>
      <c r="AC55" s="272"/>
    </row>
    <row r="56" spans="1:29" ht="21" customHeight="1" x14ac:dyDescent="0.2">
      <c r="A56" s="61"/>
      <c r="B56" s="171"/>
      <c r="C56" s="171"/>
      <c r="D56" s="169"/>
      <c r="E56" s="170"/>
      <c r="F56" s="169"/>
      <c r="G56" s="168"/>
      <c r="H56" s="296"/>
      <c r="I56" s="272"/>
      <c r="J56" s="272"/>
      <c r="K56" s="272"/>
      <c r="L56" s="295"/>
      <c r="M56" s="272"/>
      <c r="N56" s="272"/>
      <c r="O56" s="295"/>
      <c r="P56" s="272"/>
      <c r="Q56" s="272"/>
      <c r="R56" s="295"/>
      <c r="S56" s="272"/>
      <c r="T56" s="272"/>
      <c r="U56" s="294"/>
      <c r="V56" s="272"/>
      <c r="W56" s="66"/>
      <c r="X56" s="67"/>
      <c r="Y56" s="272"/>
      <c r="Z56" s="272"/>
      <c r="AA56" s="272"/>
      <c r="AB56" s="272"/>
      <c r="AC56" s="272"/>
    </row>
    <row r="57" spans="1:29" ht="21" customHeight="1" x14ac:dyDescent="0.2">
      <c r="A57" s="61"/>
      <c r="B57" s="171"/>
      <c r="C57" s="171"/>
      <c r="D57" s="169"/>
      <c r="E57" s="170"/>
      <c r="F57" s="169"/>
      <c r="G57" s="168"/>
      <c r="H57" s="296"/>
      <c r="I57" s="272"/>
      <c r="J57" s="272"/>
      <c r="K57" s="272"/>
      <c r="L57" s="295"/>
      <c r="M57" s="272"/>
      <c r="N57" s="272"/>
      <c r="O57" s="295"/>
      <c r="P57" s="272"/>
      <c r="Q57" s="272"/>
      <c r="R57" s="295"/>
      <c r="S57" s="272"/>
      <c r="T57" s="272"/>
      <c r="U57" s="294"/>
      <c r="V57" s="272"/>
      <c r="W57" s="66"/>
      <c r="X57" s="67"/>
      <c r="Y57" s="272"/>
      <c r="Z57" s="272"/>
      <c r="AA57" s="272"/>
      <c r="AB57" s="272"/>
      <c r="AC57" s="272"/>
    </row>
    <row r="58" spans="1:29" ht="21" customHeight="1" x14ac:dyDescent="0.2">
      <c r="A58" s="61"/>
      <c r="B58" s="171"/>
      <c r="C58" s="171"/>
      <c r="D58" s="169"/>
      <c r="E58" s="170"/>
      <c r="F58" s="169"/>
      <c r="G58" s="168"/>
      <c r="H58" s="296"/>
      <c r="I58" s="272"/>
      <c r="J58" s="272"/>
      <c r="K58" s="272"/>
      <c r="L58" s="295"/>
      <c r="M58" s="272"/>
      <c r="N58" s="272"/>
      <c r="O58" s="295"/>
      <c r="P58" s="272"/>
      <c r="Q58" s="272"/>
      <c r="R58" s="295"/>
      <c r="S58" s="272"/>
      <c r="T58" s="272"/>
      <c r="U58" s="294"/>
      <c r="V58" s="272"/>
      <c r="W58" s="66"/>
      <c r="X58" s="67"/>
      <c r="Y58" s="272"/>
      <c r="Z58" s="272"/>
      <c r="AA58" s="272"/>
      <c r="AB58" s="272"/>
      <c r="AC58" s="272"/>
    </row>
    <row r="59" spans="1:29" ht="21" customHeight="1" x14ac:dyDescent="0.2">
      <c r="A59" s="61"/>
      <c r="B59" s="171"/>
      <c r="C59" s="171"/>
      <c r="D59" s="169"/>
      <c r="E59" s="170"/>
      <c r="F59" s="169"/>
      <c r="G59" s="168"/>
      <c r="H59" s="296"/>
      <c r="I59" s="272"/>
      <c r="J59" s="272"/>
      <c r="K59" s="272"/>
      <c r="L59" s="295"/>
      <c r="M59" s="272"/>
      <c r="N59" s="272"/>
      <c r="O59" s="295"/>
      <c r="P59" s="272"/>
      <c r="Q59" s="272"/>
      <c r="R59" s="295"/>
      <c r="S59" s="272"/>
      <c r="T59" s="272"/>
      <c r="U59" s="294"/>
      <c r="V59" s="272"/>
      <c r="W59" s="66"/>
      <c r="X59" s="67"/>
      <c r="Y59" s="272"/>
      <c r="Z59" s="272"/>
      <c r="AA59" s="272"/>
      <c r="AB59" s="272"/>
      <c r="AC59" s="272"/>
    </row>
    <row r="60" spans="1:29" ht="21" customHeight="1" x14ac:dyDescent="0.2">
      <c r="A60" s="61"/>
      <c r="B60" s="171"/>
      <c r="C60" s="171"/>
      <c r="D60" s="169"/>
      <c r="E60" s="170"/>
      <c r="F60" s="169"/>
      <c r="G60" s="168"/>
      <c r="H60" s="296"/>
      <c r="I60" s="272"/>
      <c r="J60" s="272"/>
      <c r="K60" s="272"/>
      <c r="L60" s="295"/>
      <c r="M60" s="272"/>
      <c r="N60" s="272"/>
      <c r="O60" s="295"/>
      <c r="P60" s="272"/>
      <c r="Q60" s="272"/>
      <c r="R60" s="295"/>
      <c r="S60" s="272"/>
      <c r="T60" s="272"/>
      <c r="U60" s="294"/>
      <c r="V60" s="272"/>
      <c r="W60" s="66"/>
      <c r="X60" s="67"/>
      <c r="Y60" s="272"/>
      <c r="Z60" s="272"/>
      <c r="AA60" s="272"/>
      <c r="AB60" s="272"/>
      <c r="AC60" s="272"/>
    </row>
    <row r="61" spans="1:29" ht="21" customHeight="1" x14ac:dyDescent="0.2">
      <c r="A61" s="61"/>
      <c r="B61" s="171"/>
      <c r="C61" s="171"/>
      <c r="D61" s="169"/>
      <c r="E61" s="170"/>
      <c r="F61" s="169"/>
      <c r="G61" s="168"/>
      <c r="H61" s="296"/>
      <c r="I61" s="272"/>
      <c r="J61" s="272"/>
      <c r="K61" s="272"/>
      <c r="L61" s="295"/>
      <c r="M61" s="272"/>
      <c r="N61" s="272"/>
      <c r="O61" s="295"/>
      <c r="P61" s="272"/>
      <c r="Q61" s="272"/>
      <c r="R61" s="295"/>
      <c r="S61" s="272"/>
      <c r="T61" s="272"/>
      <c r="U61" s="294"/>
      <c r="V61" s="272"/>
      <c r="W61" s="66"/>
      <c r="X61" s="67"/>
      <c r="Y61" s="272"/>
      <c r="Z61" s="272"/>
      <c r="AA61" s="272"/>
      <c r="AB61" s="272"/>
      <c r="AC61" s="272"/>
    </row>
    <row r="62" spans="1:29" ht="21" customHeight="1" x14ac:dyDescent="0.2">
      <c r="A62" s="61"/>
      <c r="B62" s="171"/>
      <c r="C62" s="171"/>
      <c r="D62" s="169"/>
      <c r="E62" s="170"/>
      <c r="F62" s="169"/>
      <c r="G62" s="168"/>
      <c r="H62" s="296"/>
      <c r="I62" s="272"/>
      <c r="J62" s="272"/>
      <c r="K62" s="272"/>
      <c r="L62" s="295"/>
      <c r="M62" s="272"/>
      <c r="N62" s="272"/>
      <c r="O62" s="295"/>
      <c r="P62" s="272"/>
      <c r="Q62" s="272"/>
      <c r="R62" s="295"/>
      <c r="S62" s="272"/>
      <c r="T62" s="272"/>
      <c r="U62" s="294"/>
      <c r="V62" s="272"/>
      <c r="W62" s="66"/>
      <c r="X62" s="67"/>
      <c r="Y62" s="272"/>
      <c r="Z62" s="272"/>
      <c r="AA62" s="272"/>
      <c r="AB62" s="272"/>
      <c r="AC62" s="272"/>
    </row>
    <row r="63" spans="1:29" ht="21" customHeight="1" x14ac:dyDescent="0.2">
      <c r="A63" s="61"/>
      <c r="B63" s="171"/>
      <c r="C63" s="171"/>
      <c r="D63" s="169"/>
      <c r="E63" s="170"/>
      <c r="F63" s="169"/>
      <c r="G63" s="168"/>
      <c r="H63" s="296"/>
      <c r="I63" s="272"/>
      <c r="J63" s="272"/>
      <c r="K63" s="272"/>
      <c r="L63" s="295"/>
      <c r="M63" s="272"/>
      <c r="N63" s="272"/>
      <c r="O63" s="295"/>
      <c r="P63" s="272"/>
      <c r="Q63" s="272"/>
      <c r="R63" s="295"/>
      <c r="S63" s="272"/>
      <c r="T63" s="272"/>
      <c r="U63" s="294"/>
      <c r="V63" s="272"/>
      <c r="W63" s="66"/>
      <c r="X63" s="67"/>
      <c r="Y63" s="272"/>
      <c r="Z63" s="272"/>
      <c r="AA63" s="272"/>
      <c r="AB63" s="272"/>
      <c r="AC63" s="272"/>
    </row>
    <row r="64" spans="1:29" ht="21" customHeight="1" x14ac:dyDescent="0.2">
      <c r="A64" s="61"/>
      <c r="B64" s="171"/>
      <c r="C64" s="171"/>
      <c r="D64" s="169"/>
      <c r="E64" s="170"/>
      <c r="F64" s="169"/>
      <c r="G64" s="168"/>
      <c r="H64" s="296"/>
      <c r="I64" s="272"/>
      <c r="J64" s="272"/>
      <c r="K64" s="272"/>
      <c r="L64" s="295"/>
      <c r="M64" s="272"/>
      <c r="N64" s="272"/>
      <c r="O64" s="295"/>
      <c r="P64" s="272"/>
      <c r="Q64" s="272"/>
      <c r="R64" s="295"/>
      <c r="S64" s="272"/>
      <c r="T64" s="272"/>
      <c r="U64" s="294"/>
      <c r="V64" s="272"/>
      <c r="W64" s="66"/>
      <c r="X64" s="67"/>
      <c r="Y64" s="272"/>
      <c r="Z64" s="272"/>
      <c r="AA64" s="272"/>
      <c r="AB64" s="272"/>
      <c r="AC64" s="272"/>
    </row>
    <row r="65" spans="1:29" ht="21" customHeight="1" x14ac:dyDescent="0.2">
      <c r="A65" s="61"/>
      <c r="B65" s="171"/>
      <c r="C65" s="171"/>
      <c r="D65" s="169"/>
      <c r="E65" s="170"/>
      <c r="F65" s="169"/>
      <c r="G65" s="168"/>
      <c r="H65" s="296"/>
      <c r="I65" s="272"/>
      <c r="J65" s="272"/>
      <c r="K65" s="272"/>
      <c r="L65" s="295"/>
      <c r="M65" s="272"/>
      <c r="N65" s="272"/>
      <c r="O65" s="295"/>
      <c r="P65" s="272"/>
      <c r="Q65" s="272"/>
      <c r="R65" s="295"/>
      <c r="S65" s="272"/>
      <c r="T65" s="272"/>
      <c r="U65" s="294"/>
      <c r="V65" s="272"/>
      <c r="W65" s="66"/>
      <c r="X65" s="67"/>
      <c r="Y65" s="272"/>
      <c r="Z65" s="272"/>
      <c r="AA65" s="272"/>
      <c r="AB65" s="272"/>
      <c r="AC65" s="272"/>
    </row>
    <row r="66" spans="1:29" ht="21" customHeight="1" x14ac:dyDescent="0.2">
      <c r="A66" s="61"/>
      <c r="B66" s="171"/>
      <c r="C66" s="171"/>
      <c r="D66" s="169"/>
      <c r="E66" s="170"/>
      <c r="F66" s="169"/>
      <c r="G66" s="168"/>
      <c r="H66" s="296"/>
      <c r="I66" s="272"/>
      <c r="J66" s="272"/>
      <c r="K66" s="272"/>
      <c r="L66" s="295"/>
      <c r="M66" s="272"/>
      <c r="N66" s="272"/>
      <c r="O66" s="295"/>
      <c r="P66" s="272"/>
      <c r="Q66" s="272"/>
      <c r="R66" s="295"/>
      <c r="S66" s="272"/>
      <c r="T66" s="272"/>
      <c r="U66" s="294"/>
      <c r="V66" s="272"/>
      <c r="W66" s="66"/>
      <c r="X66" s="67"/>
      <c r="Y66" s="272"/>
      <c r="Z66" s="272"/>
      <c r="AA66" s="272"/>
      <c r="AB66" s="272"/>
      <c r="AC66" s="272"/>
    </row>
    <row r="67" spans="1:29" ht="21" customHeight="1" x14ac:dyDescent="0.2">
      <c r="A67" s="61"/>
      <c r="B67" s="171"/>
      <c r="C67" s="171"/>
      <c r="D67" s="169"/>
      <c r="E67" s="170"/>
      <c r="F67" s="169"/>
      <c r="G67" s="168"/>
      <c r="H67" s="296"/>
      <c r="I67" s="272"/>
      <c r="J67" s="272"/>
      <c r="K67" s="272"/>
      <c r="L67" s="295"/>
      <c r="M67" s="272"/>
      <c r="N67" s="272"/>
      <c r="O67" s="295"/>
      <c r="P67" s="272"/>
      <c r="Q67" s="272"/>
      <c r="R67" s="295"/>
      <c r="S67" s="272"/>
      <c r="T67" s="272"/>
      <c r="U67" s="294"/>
      <c r="V67" s="272"/>
      <c r="W67" s="66"/>
      <c r="X67" s="67"/>
      <c r="Y67" s="272"/>
      <c r="Z67" s="272"/>
      <c r="AA67" s="272"/>
      <c r="AB67" s="272"/>
      <c r="AC67" s="272"/>
    </row>
    <row r="68" spans="1:29" ht="21" customHeight="1" x14ac:dyDescent="0.2">
      <c r="A68" s="61"/>
      <c r="B68" s="171"/>
      <c r="C68" s="171"/>
      <c r="D68" s="169"/>
      <c r="E68" s="170"/>
      <c r="F68" s="169"/>
      <c r="G68" s="168"/>
      <c r="H68" s="296"/>
      <c r="I68" s="272"/>
      <c r="J68" s="272"/>
      <c r="K68" s="272"/>
      <c r="L68" s="295"/>
      <c r="M68" s="272"/>
      <c r="N68" s="272"/>
      <c r="O68" s="295"/>
      <c r="P68" s="272"/>
      <c r="Q68" s="272"/>
      <c r="R68" s="295"/>
      <c r="S68" s="272"/>
      <c r="T68" s="272"/>
      <c r="U68" s="294"/>
      <c r="V68" s="272"/>
      <c r="W68" s="66"/>
      <c r="X68" s="67"/>
      <c r="Y68" s="272"/>
      <c r="Z68" s="272"/>
      <c r="AA68" s="272"/>
      <c r="AB68" s="272"/>
      <c r="AC68" s="272"/>
    </row>
    <row r="69" spans="1:29" ht="21" customHeight="1" x14ac:dyDescent="0.2">
      <c r="A69" s="61"/>
      <c r="B69" s="171"/>
      <c r="C69" s="171"/>
      <c r="D69" s="169"/>
      <c r="E69" s="170"/>
      <c r="F69" s="169"/>
      <c r="G69" s="168"/>
      <c r="H69" s="296"/>
      <c r="I69" s="272"/>
      <c r="J69" s="272"/>
      <c r="K69" s="272"/>
      <c r="L69" s="295"/>
      <c r="M69" s="272"/>
      <c r="N69" s="272"/>
      <c r="O69" s="295"/>
      <c r="P69" s="272"/>
      <c r="Q69" s="272"/>
      <c r="R69" s="295"/>
      <c r="S69" s="272"/>
      <c r="T69" s="272"/>
      <c r="U69" s="294"/>
      <c r="V69" s="272"/>
      <c r="W69" s="66"/>
      <c r="X69" s="67"/>
      <c r="Y69" s="272"/>
      <c r="Z69" s="272"/>
      <c r="AA69" s="272"/>
      <c r="AB69" s="272"/>
      <c r="AC69" s="272"/>
    </row>
    <row r="70" spans="1:29" ht="21" customHeight="1" x14ac:dyDescent="0.2">
      <c r="A70" s="61"/>
      <c r="B70" s="171"/>
      <c r="C70" s="171"/>
      <c r="D70" s="169"/>
      <c r="E70" s="170"/>
      <c r="F70" s="169"/>
      <c r="G70" s="168"/>
      <c r="H70" s="296"/>
      <c r="I70" s="272"/>
      <c r="J70" s="272"/>
      <c r="K70" s="272"/>
      <c r="L70" s="295"/>
      <c r="M70" s="272"/>
      <c r="N70" s="272"/>
      <c r="O70" s="295"/>
      <c r="P70" s="272"/>
      <c r="Q70" s="272"/>
      <c r="R70" s="295"/>
      <c r="S70" s="272"/>
      <c r="T70" s="272"/>
      <c r="U70" s="294"/>
      <c r="V70" s="272"/>
      <c r="W70" s="66"/>
      <c r="X70" s="67"/>
      <c r="Y70" s="272"/>
      <c r="Z70" s="272"/>
      <c r="AA70" s="272"/>
      <c r="AB70" s="272"/>
      <c r="AC70" s="272"/>
    </row>
    <row r="71" spans="1:29" ht="21" customHeight="1" x14ac:dyDescent="0.2">
      <c r="A71" s="61"/>
      <c r="B71" s="171"/>
      <c r="C71" s="171"/>
      <c r="D71" s="169"/>
      <c r="E71" s="170"/>
      <c r="F71" s="169"/>
      <c r="G71" s="168"/>
      <c r="H71" s="296"/>
      <c r="I71" s="272"/>
      <c r="J71" s="272"/>
      <c r="K71" s="272"/>
      <c r="L71" s="295"/>
      <c r="M71" s="272"/>
      <c r="N71" s="272"/>
      <c r="O71" s="295"/>
      <c r="P71" s="272"/>
      <c r="Q71" s="272"/>
      <c r="R71" s="295"/>
      <c r="S71" s="272"/>
      <c r="T71" s="272"/>
      <c r="U71" s="294"/>
      <c r="V71" s="272"/>
      <c r="W71" s="66"/>
      <c r="X71" s="67"/>
      <c r="Y71" s="272"/>
      <c r="Z71" s="272"/>
      <c r="AA71" s="272"/>
      <c r="AB71" s="272"/>
      <c r="AC71" s="272"/>
    </row>
    <row r="72" spans="1:29" ht="21" customHeight="1" x14ac:dyDescent="0.2">
      <c r="A72" s="61"/>
      <c r="B72" s="171"/>
      <c r="C72" s="171"/>
      <c r="D72" s="169"/>
      <c r="E72" s="170"/>
      <c r="F72" s="169"/>
      <c r="G72" s="168"/>
      <c r="H72" s="296"/>
      <c r="I72" s="272"/>
      <c r="J72" s="272"/>
      <c r="K72" s="272"/>
      <c r="L72" s="295"/>
      <c r="M72" s="272"/>
      <c r="N72" s="272"/>
      <c r="O72" s="295"/>
      <c r="P72" s="272"/>
      <c r="Q72" s="272"/>
      <c r="R72" s="295"/>
      <c r="S72" s="272"/>
      <c r="T72" s="272"/>
      <c r="U72" s="294"/>
      <c r="V72" s="272"/>
      <c r="W72" s="66"/>
      <c r="X72" s="67"/>
      <c r="Y72" s="272"/>
      <c r="Z72" s="272"/>
      <c r="AA72" s="272"/>
      <c r="AB72" s="272"/>
      <c r="AC72" s="272"/>
    </row>
    <row r="73" spans="1:29" ht="21" customHeight="1" x14ac:dyDescent="0.2">
      <c r="A73" s="61"/>
      <c r="B73" s="171"/>
      <c r="C73" s="171"/>
      <c r="D73" s="169"/>
      <c r="E73" s="170"/>
      <c r="F73" s="169"/>
      <c r="G73" s="168"/>
      <c r="H73" s="296"/>
      <c r="I73" s="272"/>
      <c r="J73" s="272"/>
      <c r="K73" s="272"/>
      <c r="L73" s="295"/>
      <c r="M73" s="272"/>
      <c r="N73" s="272"/>
      <c r="O73" s="295"/>
      <c r="P73" s="272"/>
      <c r="Q73" s="272"/>
      <c r="R73" s="295"/>
      <c r="S73" s="272"/>
      <c r="T73" s="272"/>
      <c r="U73" s="294"/>
      <c r="V73" s="272"/>
      <c r="W73" s="66"/>
      <c r="X73" s="67"/>
      <c r="Y73" s="272"/>
      <c r="Z73" s="272"/>
      <c r="AA73" s="272"/>
      <c r="AB73" s="272"/>
      <c r="AC73" s="272"/>
    </row>
    <row r="74" spans="1:29" ht="21" customHeight="1" x14ac:dyDescent="0.2">
      <c r="A74" s="61"/>
      <c r="B74" s="171"/>
      <c r="C74" s="171"/>
      <c r="D74" s="169"/>
      <c r="E74" s="170"/>
      <c r="F74" s="169"/>
      <c r="G74" s="168"/>
      <c r="H74" s="296"/>
      <c r="I74" s="272"/>
      <c r="J74" s="272"/>
      <c r="K74" s="272"/>
      <c r="L74" s="295"/>
      <c r="M74" s="272"/>
      <c r="N74" s="272"/>
      <c r="O74" s="295"/>
      <c r="P74" s="272"/>
      <c r="Q74" s="272"/>
      <c r="R74" s="295"/>
      <c r="S74" s="272"/>
      <c r="T74" s="272"/>
      <c r="U74" s="294"/>
      <c r="V74" s="272"/>
      <c r="W74" s="66"/>
      <c r="X74" s="67"/>
      <c r="Y74" s="272"/>
      <c r="Z74" s="272"/>
      <c r="AA74" s="272"/>
      <c r="AB74" s="272"/>
      <c r="AC74" s="272"/>
    </row>
    <row r="75" spans="1:29" ht="21" customHeight="1" x14ac:dyDescent="0.2">
      <c r="A75" s="61"/>
      <c r="B75" s="171"/>
      <c r="C75" s="171"/>
      <c r="D75" s="169"/>
      <c r="E75" s="170"/>
      <c r="F75" s="169"/>
      <c r="G75" s="168"/>
      <c r="H75" s="296"/>
      <c r="I75" s="272"/>
      <c r="J75" s="272"/>
      <c r="K75" s="272"/>
      <c r="L75" s="295"/>
      <c r="M75" s="272"/>
      <c r="N75" s="272"/>
      <c r="O75" s="295"/>
      <c r="P75" s="272"/>
      <c r="Q75" s="272"/>
      <c r="R75" s="295"/>
      <c r="S75" s="272"/>
      <c r="T75" s="272"/>
      <c r="U75" s="294"/>
      <c r="V75" s="272"/>
      <c r="W75" s="66"/>
      <c r="X75" s="67"/>
      <c r="Y75" s="272"/>
      <c r="Z75" s="272"/>
      <c r="AA75" s="272"/>
      <c r="AB75" s="272"/>
      <c r="AC75" s="272"/>
    </row>
    <row r="76" spans="1:29" ht="21" customHeight="1" x14ac:dyDescent="0.2">
      <c r="A76" s="61"/>
      <c r="B76" s="171"/>
      <c r="C76" s="171"/>
      <c r="D76" s="169"/>
      <c r="E76" s="170"/>
      <c r="F76" s="169"/>
      <c r="G76" s="168"/>
      <c r="H76" s="296"/>
      <c r="I76" s="272"/>
      <c r="J76" s="272"/>
      <c r="K76" s="272"/>
      <c r="L76" s="295"/>
      <c r="M76" s="272"/>
      <c r="N76" s="272"/>
      <c r="O76" s="295"/>
      <c r="P76" s="272"/>
      <c r="Q76" s="272"/>
      <c r="R76" s="295"/>
      <c r="S76" s="272"/>
      <c r="T76" s="272"/>
      <c r="U76" s="294"/>
      <c r="V76" s="272"/>
      <c r="W76" s="66"/>
      <c r="X76" s="67"/>
      <c r="Y76" s="272"/>
      <c r="Z76" s="272"/>
      <c r="AA76" s="272"/>
      <c r="AB76" s="272"/>
      <c r="AC76" s="272"/>
    </row>
    <row r="77" spans="1:29" ht="21" customHeight="1" x14ac:dyDescent="0.2">
      <c r="A77" s="61"/>
      <c r="B77" s="171"/>
      <c r="C77" s="171"/>
      <c r="D77" s="169"/>
      <c r="E77" s="170"/>
      <c r="F77" s="169"/>
      <c r="G77" s="168"/>
      <c r="H77" s="296"/>
      <c r="I77" s="272"/>
      <c r="J77" s="272"/>
      <c r="K77" s="272"/>
      <c r="L77" s="295"/>
      <c r="M77" s="272"/>
      <c r="N77" s="272"/>
      <c r="O77" s="295"/>
      <c r="P77" s="272"/>
      <c r="Q77" s="272"/>
      <c r="R77" s="295"/>
      <c r="S77" s="272"/>
      <c r="T77" s="272"/>
      <c r="U77" s="294"/>
      <c r="V77" s="272"/>
      <c r="W77" s="66"/>
      <c r="X77" s="67"/>
      <c r="Y77" s="272"/>
      <c r="Z77" s="272"/>
      <c r="AA77" s="272"/>
      <c r="AB77" s="272"/>
      <c r="AC77" s="272"/>
    </row>
    <row r="78" spans="1:29" ht="21" customHeight="1" x14ac:dyDescent="0.2">
      <c r="A78" s="61"/>
      <c r="B78" s="171"/>
      <c r="C78" s="171"/>
      <c r="D78" s="169"/>
      <c r="E78" s="170"/>
      <c r="F78" s="169"/>
      <c r="G78" s="168"/>
      <c r="H78" s="296"/>
      <c r="I78" s="272"/>
      <c r="J78" s="272"/>
      <c r="K78" s="272"/>
      <c r="L78" s="295"/>
      <c r="M78" s="272"/>
      <c r="N78" s="272"/>
      <c r="O78" s="295"/>
      <c r="P78" s="272"/>
      <c r="Q78" s="272"/>
      <c r="R78" s="295"/>
      <c r="S78" s="272"/>
      <c r="T78" s="272"/>
      <c r="U78" s="294"/>
      <c r="V78" s="272"/>
      <c r="W78" s="66"/>
      <c r="X78" s="67"/>
      <c r="Y78" s="272"/>
      <c r="Z78" s="272"/>
      <c r="AA78" s="272"/>
      <c r="AB78" s="272"/>
      <c r="AC78" s="272"/>
    </row>
    <row r="79" spans="1:29" ht="21" customHeight="1" x14ac:dyDescent="0.2">
      <c r="A79" s="61"/>
      <c r="B79" s="171"/>
      <c r="C79" s="171"/>
      <c r="D79" s="169"/>
      <c r="E79" s="170"/>
      <c r="F79" s="169"/>
      <c r="G79" s="168"/>
      <c r="H79" s="296"/>
      <c r="I79" s="272"/>
      <c r="J79" s="272"/>
      <c r="K79" s="272"/>
      <c r="L79" s="295"/>
      <c r="M79" s="272"/>
      <c r="N79" s="272"/>
      <c r="O79" s="295"/>
      <c r="P79" s="272"/>
      <c r="Q79" s="272"/>
      <c r="R79" s="295"/>
      <c r="S79" s="272"/>
      <c r="T79" s="272"/>
      <c r="U79" s="294"/>
      <c r="V79" s="272"/>
      <c r="W79" s="66"/>
      <c r="X79" s="67"/>
      <c r="Y79" s="272"/>
      <c r="Z79" s="272"/>
      <c r="AA79" s="272"/>
      <c r="AB79" s="272"/>
      <c r="AC79" s="272"/>
    </row>
    <row r="80" spans="1:29" ht="21" customHeight="1" x14ac:dyDescent="0.2">
      <c r="A80" s="61"/>
      <c r="B80" s="171"/>
      <c r="C80" s="171"/>
      <c r="D80" s="169"/>
      <c r="E80" s="170"/>
      <c r="F80" s="169"/>
      <c r="G80" s="168"/>
      <c r="H80" s="296"/>
      <c r="I80" s="272"/>
      <c r="J80" s="272"/>
      <c r="K80" s="272"/>
      <c r="L80" s="295"/>
      <c r="M80" s="272"/>
      <c r="N80" s="272"/>
      <c r="O80" s="295"/>
      <c r="P80" s="272"/>
      <c r="Q80" s="272"/>
      <c r="R80" s="295"/>
      <c r="S80" s="272"/>
      <c r="T80" s="272"/>
      <c r="U80" s="294"/>
      <c r="V80" s="272"/>
      <c r="W80" s="66"/>
      <c r="X80" s="67"/>
      <c r="Y80" s="272"/>
      <c r="Z80" s="272"/>
      <c r="AA80" s="272"/>
      <c r="AB80" s="272"/>
      <c r="AC80" s="272"/>
    </row>
    <row r="81" spans="1:29" ht="21" customHeight="1" x14ac:dyDescent="0.2">
      <c r="A81" s="61"/>
      <c r="B81" s="171"/>
      <c r="C81" s="171"/>
      <c r="D81" s="169"/>
      <c r="E81" s="170"/>
      <c r="F81" s="169"/>
      <c r="G81" s="168"/>
      <c r="H81" s="296"/>
      <c r="I81" s="272"/>
      <c r="J81" s="272"/>
      <c r="K81" s="272"/>
      <c r="L81" s="295"/>
      <c r="M81" s="272"/>
      <c r="N81" s="272"/>
      <c r="O81" s="295"/>
      <c r="P81" s="272"/>
      <c r="Q81" s="272"/>
      <c r="R81" s="295"/>
      <c r="S81" s="272"/>
      <c r="T81" s="272"/>
      <c r="U81" s="294"/>
      <c r="V81" s="272"/>
      <c r="W81" s="66"/>
      <c r="X81" s="67"/>
      <c r="Y81" s="272"/>
      <c r="Z81" s="272"/>
      <c r="AA81" s="272"/>
      <c r="AB81" s="272"/>
      <c r="AC81" s="272"/>
    </row>
    <row r="82" spans="1:29" ht="21" customHeight="1" x14ac:dyDescent="0.2">
      <c r="A82" s="61"/>
      <c r="B82" s="171"/>
      <c r="C82" s="171"/>
      <c r="D82" s="169"/>
      <c r="E82" s="170"/>
      <c r="F82" s="169"/>
      <c r="G82" s="168"/>
      <c r="H82" s="296"/>
      <c r="I82" s="272"/>
      <c r="J82" s="272"/>
      <c r="K82" s="272"/>
      <c r="L82" s="295"/>
      <c r="M82" s="272"/>
      <c r="N82" s="272"/>
      <c r="O82" s="295"/>
      <c r="P82" s="272"/>
      <c r="Q82" s="272"/>
      <c r="R82" s="295"/>
      <c r="S82" s="272"/>
      <c r="T82" s="272"/>
      <c r="U82" s="294"/>
      <c r="V82" s="272"/>
      <c r="W82" s="66"/>
      <c r="X82" s="67"/>
      <c r="Y82" s="272"/>
      <c r="Z82" s="272"/>
      <c r="AA82" s="272"/>
      <c r="AB82" s="272"/>
      <c r="AC82" s="272"/>
    </row>
    <row r="83" spans="1:29" ht="21" customHeight="1" x14ac:dyDescent="0.2">
      <c r="A83" s="61"/>
      <c r="B83" s="171"/>
      <c r="C83" s="171"/>
      <c r="D83" s="169"/>
      <c r="E83" s="170"/>
      <c r="F83" s="169"/>
      <c r="G83" s="168"/>
      <c r="H83" s="296"/>
      <c r="I83" s="272"/>
      <c r="J83" s="272"/>
      <c r="K83" s="272"/>
      <c r="L83" s="295"/>
      <c r="M83" s="272"/>
      <c r="N83" s="272"/>
      <c r="O83" s="295"/>
      <c r="P83" s="272"/>
      <c r="Q83" s="272"/>
      <c r="R83" s="295"/>
      <c r="S83" s="272"/>
      <c r="T83" s="272"/>
      <c r="U83" s="294"/>
      <c r="V83" s="272"/>
      <c r="W83" s="66"/>
      <c r="X83" s="67"/>
      <c r="Y83" s="272"/>
      <c r="Z83" s="272"/>
      <c r="AA83" s="272"/>
      <c r="AB83" s="272"/>
      <c r="AC83" s="272"/>
    </row>
    <row r="84" spans="1:29" ht="21" customHeight="1" x14ac:dyDescent="0.2">
      <c r="A84" s="61"/>
      <c r="B84" s="171"/>
      <c r="C84" s="171"/>
      <c r="D84" s="169"/>
      <c r="E84" s="170"/>
      <c r="F84" s="169"/>
      <c r="G84" s="168"/>
      <c r="H84" s="296"/>
      <c r="I84" s="272"/>
      <c r="J84" s="272"/>
      <c r="K84" s="272"/>
      <c r="L84" s="295"/>
      <c r="M84" s="272"/>
      <c r="N84" s="272"/>
      <c r="O84" s="295"/>
      <c r="P84" s="272"/>
      <c r="Q84" s="272"/>
      <c r="R84" s="295"/>
      <c r="S84" s="272"/>
      <c r="T84" s="272"/>
      <c r="U84" s="294"/>
      <c r="V84" s="272"/>
      <c r="W84" s="66"/>
      <c r="X84" s="67"/>
      <c r="Y84" s="272"/>
      <c r="Z84" s="272"/>
      <c r="AA84" s="272"/>
      <c r="AB84" s="272"/>
      <c r="AC84" s="272"/>
    </row>
    <row r="85" spans="1:29" ht="21" customHeight="1" x14ac:dyDescent="0.2">
      <c r="A85" s="61"/>
      <c r="B85" s="171"/>
      <c r="C85" s="171"/>
      <c r="D85" s="169"/>
      <c r="E85" s="170"/>
      <c r="F85" s="169"/>
      <c r="G85" s="168"/>
      <c r="H85" s="296"/>
      <c r="I85" s="272"/>
      <c r="J85" s="272"/>
      <c r="K85" s="272"/>
      <c r="L85" s="295"/>
      <c r="M85" s="272"/>
      <c r="N85" s="272"/>
      <c r="O85" s="295"/>
      <c r="P85" s="272"/>
      <c r="Q85" s="272"/>
      <c r="R85" s="295"/>
      <c r="S85" s="272"/>
      <c r="T85" s="272"/>
      <c r="U85" s="294"/>
      <c r="V85" s="272"/>
      <c r="W85" s="66"/>
      <c r="X85" s="67"/>
      <c r="Y85" s="272"/>
      <c r="Z85" s="272"/>
      <c r="AA85" s="272"/>
      <c r="AB85" s="272"/>
      <c r="AC85" s="272"/>
    </row>
    <row r="86" spans="1:29" ht="21" customHeight="1" x14ac:dyDescent="0.2">
      <c r="A86" s="61"/>
      <c r="B86" s="171"/>
      <c r="C86" s="171"/>
      <c r="D86" s="169"/>
      <c r="E86" s="170"/>
      <c r="F86" s="169"/>
      <c r="G86" s="168"/>
      <c r="H86" s="296"/>
      <c r="I86" s="272"/>
      <c r="J86" s="272"/>
      <c r="K86" s="272"/>
      <c r="L86" s="295"/>
      <c r="M86" s="272"/>
      <c r="N86" s="272"/>
      <c r="O86" s="295"/>
      <c r="P86" s="272"/>
      <c r="Q86" s="272"/>
      <c r="R86" s="295"/>
      <c r="S86" s="272"/>
      <c r="T86" s="272"/>
      <c r="U86" s="294"/>
      <c r="V86" s="272"/>
      <c r="W86" s="66"/>
      <c r="X86" s="67"/>
      <c r="Y86" s="272"/>
      <c r="Z86" s="272"/>
      <c r="AA86" s="272"/>
      <c r="AB86" s="272"/>
      <c r="AC86" s="272"/>
    </row>
    <row r="87" spans="1:29" ht="21" customHeight="1" x14ac:dyDescent="0.2">
      <c r="A87" s="61"/>
      <c r="B87" s="171"/>
      <c r="C87" s="171"/>
      <c r="D87" s="169"/>
      <c r="E87" s="170"/>
      <c r="F87" s="169"/>
      <c r="G87" s="168"/>
      <c r="H87" s="296"/>
      <c r="I87" s="272"/>
      <c r="J87" s="272"/>
      <c r="K87" s="272"/>
      <c r="L87" s="295"/>
      <c r="M87" s="272"/>
      <c r="N87" s="272"/>
      <c r="O87" s="295"/>
      <c r="P87" s="272"/>
      <c r="Q87" s="272"/>
      <c r="R87" s="295"/>
      <c r="S87" s="272"/>
      <c r="T87" s="272"/>
      <c r="U87" s="294"/>
      <c r="V87" s="272"/>
      <c r="W87" s="66"/>
      <c r="X87" s="67"/>
      <c r="Y87" s="272"/>
      <c r="Z87" s="272"/>
      <c r="AA87" s="272"/>
      <c r="AB87" s="272"/>
      <c r="AC87" s="272"/>
    </row>
    <row r="88" spans="1:29" ht="21" customHeight="1" x14ac:dyDescent="0.2">
      <c r="A88" s="61"/>
      <c r="B88" s="171"/>
      <c r="C88" s="171"/>
      <c r="D88" s="169"/>
      <c r="E88" s="170"/>
      <c r="F88" s="169"/>
      <c r="G88" s="168"/>
      <c r="H88" s="296"/>
      <c r="I88" s="272"/>
      <c r="J88" s="272"/>
      <c r="K88" s="272"/>
      <c r="L88" s="295"/>
      <c r="M88" s="272"/>
      <c r="N88" s="272"/>
      <c r="O88" s="295"/>
      <c r="P88" s="272"/>
      <c r="Q88" s="272"/>
      <c r="R88" s="295"/>
      <c r="S88" s="272"/>
      <c r="T88" s="272"/>
      <c r="U88" s="294"/>
      <c r="V88" s="272"/>
      <c r="W88" s="66"/>
      <c r="X88" s="67"/>
      <c r="Y88" s="272"/>
      <c r="Z88" s="272"/>
      <c r="AA88" s="272"/>
      <c r="AB88" s="272"/>
      <c r="AC88" s="272"/>
    </row>
    <row r="89" spans="1:29" ht="21" customHeight="1" x14ac:dyDescent="0.2">
      <c r="A89" s="61"/>
      <c r="B89" s="171"/>
      <c r="C89" s="171"/>
      <c r="D89" s="169"/>
      <c r="E89" s="170"/>
      <c r="F89" s="169"/>
      <c r="G89" s="168"/>
      <c r="H89" s="296"/>
      <c r="I89" s="272"/>
      <c r="J89" s="272"/>
      <c r="K89" s="272"/>
      <c r="L89" s="295"/>
      <c r="M89" s="272"/>
      <c r="N89" s="272"/>
      <c r="O89" s="295"/>
      <c r="P89" s="272"/>
      <c r="Q89" s="272"/>
      <c r="R89" s="295"/>
      <c r="S89" s="272"/>
      <c r="T89" s="272"/>
      <c r="U89" s="294"/>
      <c r="V89" s="272"/>
      <c r="W89" s="66"/>
      <c r="X89" s="67"/>
      <c r="Y89" s="272"/>
      <c r="Z89" s="272"/>
      <c r="AA89" s="272"/>
      <c r="AB89" s="272"/>
      <c r="AC89" s="272"/>
    </row>
    <row r="90" spans="1:29" ht="21" customHeight="1" x14ac:dyDescent="0.2">
      <c r="A90" s="61"/>
      <c r="B90" s="171"/>
      <c r="C90" s="171"/>
      <c r="D90" s="169"/>
      <c r="E90" s="170"/>
      <c r="F90" s="169"/>
      <c r="G90" s="168"/>
      <c r="H90" s="296"/>
      <c r="I90" s="272"/>
      <c r="J90" s="272"/>
      <c r="K90" s="272"/>
      <c r="L90" s="295"/>
      <c r="M90" s="272"/>
      <c r="N90" s="272"/>
      <c r="O90" s="295"/>
      <c r="P90" s="272"/>
      <c r="Q90" s="272"/>
      <c r="R90" s="295"/>
      <c r="S90" s="272"/>
      <c r="T90" s="272"/>
      <c r="U90" s="294"/>
      <c r="V90" s="272"/>
      <c r="W90" s="66"/>
      <c r="X90" s="67"/>
      <c r="Y90" s="272"/>
      <c r="Z90" s="272"/>
      <c r="AA90" s="272"/>
      <c r="AB90" s="272"/>
      <c r="AC90" s="272"/>
    </row>
    <row r="91" spans="1:29" ht="21" customHeight="1" x14ac:dyDescent="0.2">
      <c r="A91" s="61"/>
      <c r="B91" s="171"/>
      <c r="C91" s="171"/>
      <c r="D91" s="169"/>
      <c r="E91" s="170"/>
      <c r="F91" s="169"/>
      <c r="G91" s="168"/>
      <c r="H91" s="296"/>
      <c r="I91" s="272"/>
      <c r="J91" s="272"/>
      <c r="K91" s="272"/>
      <c r="L91" s="295"/>
      <c r="M91" s="272"/>
      <c r="N91" s="272"/>
      <c r="O91" s="295"/>
      <c r="P91" s="272"/>
      <c r="Q91" s="272"/>
      <c r="R91" s="295"/>
      <c r="S91" s="272"/>
      <c r="T91" s="272"/>
      <c r="U91" s="294"/>
      <c r="V91" s="272"/>
      <c r="W91" s="66"/>
      <c r="X91" s="67"/>
      <c r="Y91" s="272"/>
      <c r="Z91" s="272"/>
      <c r="AA91" s="272"/>
      <c r="AB91" s="272"/>
      <c r="AC91" s="272"/>
    </row>
    <row r="92" spans="1:29" ht="21" customHeight="1" x14ac:dyDescent="0.2">
      <c r="A92" s="61"/>
      <c r="B92" s="171"/>
      <c r="C92" s="171"/>
      <c r="D92" s="169"/>
      <c r="E92" s="170"/>
      <c r="F92" s="169"/>
      <c r="G92" s="168"/>
      <c r="H92" s="296"/>
      <c r="I92" s="272"/>
      <c r="J92" s="272"/>
      <c r="K92" s="272"/>
      <c r="L92" s="295"/>
      <c r="M92" s="272"/>
      <c r="N92" s="272"/>
      <c r="O92" s="295"/>
      <c r="P92" s="272"/>
      <c r="Q92" s="272"/>
      <c r="R92" s="295"/>
      <c r="S92" s="272"/>
      <c r="T92" s="272"/>
      <c r="U92" s="294"/>
      <c r="V92" s="272"/>
      <c r="W92" s="66"/>
      <c r="X92" s="67"/>
      <c r="Y92" s="272"/>
      <c r="Z92" s="272"/>
      <c r="AA92" s="272"/>
      <c r="AB92" s="272"/>
      <c r="AC92" s="272"/>
    </row>
    <row r="93" spans="1:29" ht="21" customHeight="1" x14ac:dyDescent="0.2">
      <c r="A93" s="61"/>
      <c r="B93" s="171"/>
      <c r="C93" s="171"/>
      <c r="D93" s="169"/>
      <c r="E93" s="170"/>
      <c r="F93" s="169"/>
      <c r="G93" s="168"/>
      <c r="H93" s="296"/>
      <c r="I93" s="272"/>
      <c r="J93" s="272"/>
      <c r="K93" s="272"/>
      <c r="L93" s="295"/>
      <c r="M93" s="272"/>
      <c r="N93" s="272"/>
      <c r="O93" s="295"/>
      <c r="P93" s="272"/>
      <c r="Q93" s="272"/>
      <c r="R93" s="295"/>
      <c r="S93" s="272"/>
      <c r="T93" s="272"/>
      <c r="U93" s="294"/>
      <c r="V93" s="272"/>
      <c r="W93" s="66"/>
      <c r="X93" s="67"/>
      <c r="Y93" s="272"/>
      <c r="Z93" s="272"/>
      <c r="AA93" s="272"/>
      <c r="AB93" s="272"/>
      <c r="AC93" s="272"/>
    </row>
    <row r="94" spans="1:29" ht="21" customHeight="1" x14ac:dyDescent="0.2">
      <c r="A94" s="61"/>
      <c r="B94" s="171"/>
      <c r="C94" s="171"/>
      <c r="D94" s="169"/>
      <c r="E94" s="170"/>
      <c r="F94" s="169"/>
      <c r="G94" s="168"/>
      <c r="H94" s="296"/>
      <c r="I94" s="272"/>
      <c r="J94" s="272"/>
      <c r="K94" s="272"/>
      <c r="L94" s="295"/>
      <c r="M94" s="272"/>
      <c r="N94" s="272"/>
      <c r="O94" s="295"/>
      <c r="P94" s="272"/>
      <c r="Q94" s="272"/>
      <c r="R94" s="295"/>
      <c r="S94" s="272"/>
      <c r="T94" s="272"/>
      <c r="U94" s="294"/>
      <c r="V94" s="272"/>
      <c r="W94" s="66"/>
      <c r="X94" s="67"/>
      <c r="Y94" s="272"/>
      <c r="Z94" s="272"/>
      <c r="AA94" s="272"/>
      <c r="AB94" s="272"/>
      <c r="AC94" s="272"/>
    </row>
    <row r="95" spans="1:29" ht="21" customHeight="1" x14ac:dyDescent="0.2">
      <c r="A95" s="61"/>
      <c r="B95" s="171"/>
      <c r="C95" s="171"/>
      <c r="D95" s="169"/>
      <c r="E95" s="170"/>
      <c r="F95" s="169"/>
      <c r="G95" s="168"/>
      <c r="H95" s="296"/>
      <c r="I95" s="272"/>
      <c r="J95" s="272"/>
      <c r="K95" s="272"/>
      <c r="L95" s="295"/>
      <c r="M95" s="272"/>
      <c r="N95" s="272"/>
      <c r="O95" s="295"/>
      <c r="P95" s="272"/>
      <c r="Q95" s="272"/>
      <c r="R95" s="295"/>
      <c r="S95" s="272"/>
      <c r="T95" s="272"/>
      <c r="U95" s="294"/>
      <c r="V95" s="272"/>
      <c r="W95" s="66"/>
      <c r="X95" s="67"/>
      <c r="Y95" s="272"/>
      <c r="Z95" s="272"/>
      <c r="AA95" s="272"/>
      <c r="AB95" s="272"/>
      <c r="AC95" s="272"/>
    </row>
    <row r="96" spans="1:29" ht="21" customHeight="1" x14ac:dyDescent="0.2">
      <c r="A96" s="61"/>
      <c r="B96" s="171"/>
      <c r="C96" s="171"/>
      <c r="D96" s="169"/>
      <c r="E96" s="170"/>
      <c r="F96" s="169"/>
      <c r="G96" s="168"/>
      <c r="H96" s="296"/>
      <c r="I96" s="272"/>
      <c r="J96" s="272"/>
      <c r="K96" s="272"/>
      <c r="L96" s="295"/>
      <c r="M96" s="272"/>
      <c r="N96" s="272"/>
      <c r="O96" s="295"/>
      <c r="P96" s="272"/>
      <c r="Q96" s="272"/>
      <c r="R96" s="295"/>
      <c r="S96" s="272"/>
      <c r="T96" s="272"/>
      <c r="U96" s="294"/>
      <c r="V96" s="272"/>
      <c r="W96" s="66"/>
      <c r="X96" s="67"/>
      <c r="Y96" s="272"/>
      <c r="Z96" s="272"/>
      <c r="AA96" s="272"/>
      <c r="AB96" s="272"/>
      <c r="AC96" s="272"/>
    </row>
    <row r="97" spans="1:29" ht="21" customHeight="1" x14ac:dyDescent="0.2">
      <c r="A97" s="61"/>
      <c r="B97" s="171"/>
      <c r="C97" s="171"/>
      <c r="D97" s="169"/>
      <c r="E97" s="170"/>
      <c r="F97" s="169"/>
      <c r="G97" s="168"/>
      <c r="H97" s="296"/>
      <c r="I97" s="272"/>
      <c r="J97" s="272"/>
      <c r="K97" s="272"/>
      <c r="L97" s="295"/>
      <c r="M97" s="272"/>
      <c r="N97" s="272"/>
      <c r="O97" s="295"/>
      <c r="P97" s="272"/>
      <c r="Q97" s="272"/>
      <c r="R97" s="295"/>
      <c r="S97" s="272"/>
      <c r="T97" s="272"/>
      <c r="U97" s="294"/>
      <c r="V97" s="272"/>
      <c r="W97" s="66"/>
      <c r="X97" s="67"/>
      <c r="Y97" s="272"/>
      <c r="Z97" s="272"/>
      <c r="AA97" s="272"/>
      <c r="AB97" s="272"/>
      <c r="AC97" s="272"/>
    </row>
    <row r="98" spans="1:29" ht="21" customHeight="1" x14ac:dyDescent="0.2">
      <c r="A98" s="61"/>
      <c r="B98" s="171"/>
      <c r="C98" s="171"/>
      <c r="D98" s="169"/>
      <c r="E98" s="170"/>
      <c r="F98" s="169"/>
      <c r="G98" s="168"/>
      <c r="H98" s="296"/>
      <c r="I98" s="272"/>
      <c r="J98" s="272"/>
      <c r="K98" s="272"/>
      <c r="L98" s="295"/>
      <c r="M98" s="272"/>
      <c r="N98" s="272"/>
      <c r="O98" s="295"/>
      <c r="P98" s="272"/>
      <c r="Q98" s="272"/>
      <c r="R98" s="295"/>
      <c r="S98" s="272"/>
      <c r="T98" s="272"/>
      <c r="U98" s="294"/>
      <c r="V98" s="272"/>
      <c r="W98" s="66"/>
      <c r="X98" s="67"/>
      <c r="Y98" s="272"/>
      <c r="Z98" s="272"/>
      <c r="AA98" s="272"/>
      <c r="AB98" s="272"/>
      <c r="AC98" s="272"/>
    </row>
    <row r="99" spans="1:29" ht="21" customHeight="1" x14ac:dyDescent="0.2">
      <c r="A99" s="61"/>
      <c r="B99" s="171"/>
      <c r="C99" s="171"/>
      <c r="D99" s="169"/>
      <c r="E99" s="170"/>
      <c r="F99" s="169"/>
      <c r="G99" s="168"/>
      <c r="H99" s="296"/>
      <c r="I99" s="272"/>
      <c r="J99" s="272"/>
      <c r="K99" s="272"/>
      <c r="L99" s="295"/>
      <c r="M99" s="272"/>
      <c r="N99" s="272"/>
      <c r="O99" s="295"/>
      <c r="P99" s="272"/>
      <c r="Q99" s="272"/>
      <c r="R99" s="295"/>
      <c r="S99" s="272"/>
      <c r="T99" s="272"/>
      <c r="U99" s="294"/>
      <c r="V99" s="272"/>
      <c r="W99" s="66"/>
      <c r="X99" s="67"/>
      <c r="Y99" s="272"/>
      <c r="Z99" s="272"/>
      <c r="AA99" s="272"/>
      <c r="AB99" s="272"/>
      <c r="AC99" s="272"/>
    </row>
    <row r="100" spans="1:29" ht="21" customHeight="1" x14ac:dyDescent="0.2">
      <c r="A100" s="61"/>
      <c r="B100" s="171"/>
      <c r="C100" s="171"/>
      <c r="D100" s="169"/>
      <c r="E100" s="170"/>
      <c r="F100" s="169"/>
      <c r="G100" s="168"/>
      <c r="H100" s="296"/>
      <c r="I100" s="272"/>
      <c r="J100" s="272"/>
      <c r="K100" s="272"/>
      <c r="L100" s="295"/>
      <c r="M100" s="272"/>
      <c r="N100" s="272"/>
      <c r="O100" s="295"/>
      <c r="P100" s="272"/>
      <c r="Q100" s="272"/>
      <c r="R100" s="295"/>
      <c r="S100" s="272"/>
      <c r="T100" s="272"/>
      <c r="U100" s="294"/>
      <c r="V100" s="272"/>
      <c r="W100" s="66"/>
      <c r="X100" s="67"/>
      <c r="Y100" s="272"/>
      <c r="Z100" s="272"/>
      <c r="AA100" s="272"/>
      <c r="AB100" s="272"/>
      <c r="AC100" s="272"/>
    </row>
    <row r="101" spans="1:29" ht="21" customHeight="1" x14ac:dyDescent="0.2">
      <c r="A101" s="61"/>
      <c r="B101" s="171"/>
      <c r="C101" s="171"/>
      <c r="D101" s="169"/>
      <c r="E101" s="170"/>
      <c r="F101" s="169"/>
      <c r="G101" s="168"/>
      <c r="H101" s="296"/>
      <c r="I101" s="272"/>
      <c r="J101" s="272"/>
      <c r="K101" s="272"/>
      <c r="L101" s="295"/>
      <c r="M101" s="272"/>
      <c r="N101" s="272"/>
      <c r="O101" s="295"/>
      <c r="P101" s="272"/>
      <c r="Q101" s="272"/>
      <c r="R101" s="295"/>
      <c r="S101" s="272"/>
      <c r="T101" s="272"/>
      <c r="U101" s="294"/>
      <c r="V101" s="272"/>
      <c r="W101" s="66"/>
      <c r="X101" s="67"/>
      <c r="Y101" s="67"/>
      <c r="Z101" s="67"/>
      <c r="AA101" s="67"/>
      <c r="AB101" s="67"/>
      <c r="AC101" s="67"/>
    </row>
    <row r="102" spans="1:29" ht="21" customHeight="1" x14ac:dyDescent="0.2">
      <c r="A102" s="61"/>
      <c r="B102" s="171"/>
      <c r="C102" s="171"/>
      <c r="D102" s="169"/>
      <c r="E102" s="170"/>
      <c r="F102" s="169"/>
      <c r="G102" s="168"/>
      <c r="H102" s="296"/>
      <c r="I102" s="272"/>
      <c r="J102" s="272"/>
      <c r="K102" s="272"/>
      <c r="L102" s="295"/>
      <c r="M102" s="272"/>
      <c r="N102" s="272"/>
      <c r="O102" s="295"/>
      <c r="P102" s="272"/>
      <c r="Q102" s="272"/>
      <c r="R102" s="295"/>
      <c r="S102" s="272"/>
      <c r="T102" s="272"/>
      <c r="U102" s="294"/>
      <c r="V102" s="272"/>
      <c r="W102" s="66"/>
      <c r="X102" s="67"/>
      <c r="Y102" s="67"/>
      <c r="Z102" s="67"/>
      <c r="AA102" s="67"/>
      <c r="AB102" s="67"/>
      <c r="AC102" s="67"/>
    </row>
    <row r="103" spans="1:29" ht="21" customHeight="1" x14ac:dyDescent="0.2">
      <c r="A103" s="61"/>
      <c r="B103" s="171"/>
      <c r="C103" s="171"/>
      <c r="D103" s="169"/>
      <c r="E103" s="170"/>
      <c r="F103" s="169"/>
      <c r="G103" s="168"/>
      <c r="H103" s="296"/>
      <c r="I103" s="272"/>
      <c r="J103" s="272"/>
      <c r="K103" s="272"/>
      <c r="L103" s="295"/>
      <c r="M103" s="272"/>
      <c r="N103" s="272"/>
      <c r="O103" s="295"/>
      <c r="P103" s="272"/>
      <c r="Q103" s="272"/>
      <c r="R103" s="295"/>
      <c r="S103" s="272"/>
      <c r="T103" s="272"/>
      <c r="U103" s="294"/>
      <c r="V103" s="272"/>
      <c r="W103" s="66"/>
      <c r="X103" s="67"/>
      <c r="Y103" s="67"/>
      <c r="Z103" s="67"/>
      <c r="AA103" s="67"/>
      <c r="AB103" s="67"/>
      <c r="AC103" s="67"/>
    </row>
    <row r="104" spans="1:29" ht="21" customHeight="1" x14ac:dyDescent="0.2">
      <c r="A104" s="61"/>
      <c r="B104" s="171"/>
      <c r="C104" s="171"/>
      <c r="D104" s="169"/>
      <c r="E104" s="170"/>
      <c r="F104" s="169"/>
      <c r="G104" s="168"/>
      <c r="H104" s="296"/>
      <c r="I104" s="272"/>
      <c r="J104" s="272"/>
      <c r="K104" s="272"/>
      <c r="L104" s="295"/>
      <c r="M104" s="272"/>
      <c r="N104" s="272"/>
      <c r="O104" s="295"/>
      <c r="P104" s="272"/>
      <c r="Q104" s="272"/>
      <c r="R104" s="295"/>
      <c r="S104" s="272"/>
      <c r="T104" s="272"/>
      <c r="U104" s="294"/>
      <c r="V104" s="272"/>
      <c r="W104" s="66"/>
      <c r="X104" s="67"/>
      <c r="Y104" s="67"/>
      <c r="Z104" s="67"/>
      <c r="AA104" s="67"/>
      <c r="AB104" s="67"/>
      <c r="AC104" s="67"/>
    </row>
    <row r="105" spans="1:29" ht="21" customHeight="1" x14ac:dyDescent="0.2">
      <c r="A105" s="61"/>
      <c r="B105" s="171"/>
      <c r="C105" s="171"/>
      <c r="D105" s="169"/>
      <c r="E105" s="170"/>
      <c r="F105" s="169"/>
      <c r="G105" s="168"/>
      <c r="H105" s="296"/>
      <c r="I105" s="272"/>
      <c r="J105" s="272"/>
      <c r="K105" s="272"/>
      <c r="L105" s="295"/>
      <c r="M105" s="272"/>
      <c r="N105" s="272"/>
      <c r="O105" s="295"/>
      <c r="P105" s="272"/>
      <c r="Q105" s="272"/>
      <c r="R105" s="295"/>
      <c r="S105" s="272"/>
      <c r="T105" s="272"/>
      <c r="U105" s="294"/>
      <c r="V105" s="272"/>
      <c r="W105" s="66"/>
      <c r="X105" s="67"/>
      <c r="Y105" s="67"/>
      <c r="Z105" s="67"/>
      <c r="AA105" s="67"/>
      <c r="AB105" s="67"/>
      <c r="AC105" s="67"/>
    </row>
    <row r="106" spans="1:29" ht="21" customHeight="1" x14ac:dyDescent="0.2">
      <c r="A106" s="61"/>
      <c r="B106" s="171"/>
      <c r="C106" s="171"/>
      <c r="D106" s="169"/>
      <c r="E106" s="170"/>
      <c r="F106" s="169"/>
      <c r="G106" s="168"/>
      <c r="H106" s="296"/>
      <c r="I106" s="272"/>
      <c r="J106" s="272"/>
      <c r="K106" s="272"/>
      <c r="L106" s="295"/>
      <c r="M106" s="272"/>
      <c r="N106" s="272"/>
      <c r="O106" s="295"/>
      <c r="P106" s="272"/>
      <c r="Q106" s="272"/>
      <c r="R106" s="295"/>
      <c r="S106" s="272"/>
      <c r="T106" s="272"/>
      <c r="U106" s="294"/>
      <c r="V106" s="272"/>
      <c r="W106" s="66"/>
      <c r="X106" s="67"/>
      <c r="Y106" s="67"/>
      <c r="Z106" s="67"/>
      <c r="AA106" s="67"/>
      <c r="AB106" s="67"/>
      <c r="AC106" s="67"/>
    </row>
    <row r="107" spans="1:29" ht="21" customHeight="1" x14ac:dyDescent="0.2">
      <c r="A107" s="61"/>
      <c r="B107" s="171"/>
      <c r="C107" s="171"/>
      <c r="D107" s="169"/>
      <c r="E107" s="170"/>
      <c r="F107" s="169"/>
      <c r="G107" s="168"/>
      <c r="H107" s="296"/>
      <c r="I107" s="272"/>
      <c r="J107" s="272"/>
      <c r="K107" s="272"/>
      <c r="L107" s="295"/>
      <c r="M107" s="272"/>
      <c r="N107" s="272"/>
      <c r="O107" s="295"/>
      <c r="P107" s="272"/>
      <c r="Q107" s="272"/>
      <c r="R107" s="295"/>
      <c r="S107" s="272"/>
      <c r="T107" s="272"/>
      <c r="U107" s="294"/>
      <c r="V107" s="272"/>
      <c r="W107" s="66"/>
      <c r="X107" s="67"/>
      <c r="Y107" s="67"/>
      <c r="Z107" s="67"/>
      <c r="AA107" s="67"/>
      <c r="AB107" s="67"/>
      <c r="AC107" s="67"/>
    </row>
    <row r="108" spans="1:29" ht="21" customHeight="1" x14ac:dyDescent="0.2">
      <c r="A108" s="61"/>
      <c r="B108" s="171"/>
      <c r="C108" s="171"/>
      <c r="D108" s="169"/>
      <c r="E108" s="170"/>
      <c r="F108" s="169"/>
      <c r="G108" s="168"/>
      <c r="H108" s="296"/>
      <c r="I108" s="272"/>
      <c r="J108" s="272"/>
      <c r="K108" s="272"/>
      <c r="L108" s="295"/>
      <c r="M108" s="272"/>
      <c r="N108" s="272"/>
      <c r="O108" s="295"/>
      <c r="P108" s="272"/>
      <c r="Q108" s="272"/>
      <c r="R108" s="295"/>
      <c r="S108" s="272"/>
      <c r="T108" s="272"/>
      <c r="U108" s="294"/>
      <c r="V108" s="272"/>
      <c r="W108" s="66"/>
      <c r="X108" s="67"/>
      <c r="Y108" s="67"/>
      <c r="Z108" s="67"/>
      <c r="AA108" s="67"/>
      <c r="AB108" s="67"/>
      <c r="AC108" s="67"/>
    </row>
    <row r="109" spans="1:29" ht="21" customHeight="1" x14ac:dyDescent="0.2">
      <c r="A109" s="61"/>
      <c r="B109" s="171"/>
      <c r="C109" s="171"/>
      <c r="D109" s="169"/>
      <c r="E109" s="170"/>
      <c r="F109" s="169"/>
      <c r="G109" s="168"/>
      <c r="H109" s="296"/>
      <c r="I109" s="272"/>
      <c r="J109" s="272"/>
      <c r="K109" s="272"/>
      <c r="L109" s="295"/>
      <c r="M109" s="272"/>
      <c r="N109" s="272"/>
      <c r="O109" s="295"/>
      <c r="P109" s="272"/>
      <c r="Q109" s="272"/>
      <c r="R109" s="295"/>
      <c r="S109" s="272"/>
      <c r="T109" s="272"/>
      <c r="U109" s="294"/>
      <c r="V109" s="272"/>
      <c r="W109" s="66"/>
      <c r="X109" s="67"/>
      <c r="Y109" s="67"/>
      <c r="Z109" s="67"/>
      <c r="AA109" s="67"/>
      <c r="AB109" s="67"/>
      <c r="AC109" s="67"/>
    </row>
    <row r="110" spans="1:29" ht="21" customHeight="1" x14ac:dyDescent="0.2">
      <c r="A110" s="61"/>
      <c r="B110" s="171"/>
      <c r="C110" s="171"/>
      <c r="D110" s="169"/>
      <c r="E110" s="170"/>
      <c r="F110" s="169"/>
      <c r="G110" s="168"/>
      <c r="H110" s="296"/>
      <c r="I110" s="272"/>
      <c r="J110" s="272"/>
      <c r="K110" s="272"/>
      <c r="L110" s="295"/>
      <c r="M110" s="272"/>
      <c r="N110" s="272"/>
      <c r="O110" s="295"/>
      <c r="P110" s="272"/>
      <c r="Q110" s="272"/>
      <c r="R110" s="295"/>
      <c r="S110" s="272"/>
      <c r="T110" s="272"/>
      <c r="U110" s="294"/>
      <c r="V110" s="272"/>
      <c r="W110" s="66"/>
      <c r="X110" s="67"/>
      <c r="Y110" s="67"/>
      <c r="Z110" s="67"/>
      <c r="AA110" s="67"/>
      <c r="AB110" s="67"/>
      <c r="AC110" s="67"/>
    </row>
    <row r="111" spans="1:29" ht="21" customHeight="1" x14ac:dyDescent="0.2">
      <c r="A111" s="61"/>
      <c r="B111" s="171"/>
      <c r="C111" s="171"/>
      <c r="D111" s="169"/>
      <c r="E111" s="170"/>
      <c r="F111" s="169"/>
      <c r="G111" s="168"/>
      <c r="H111" s="296"/>
      <c r="I111" s="272"/>
      <c r="J111" s="272"/>
      <c r="K111" s="272"/>
      <c r="L111" s="295"/>
      <c r="M111" s="272"/>
      <c r="N111" s="272"/>
      <c r="O111" s="295"/>
      <c r="P111" s="272"/>
      <c r="Q111" s="272"/>
      <c r="R111" s="295"/>
      <c r="S111" s="272"/>
      <c r="T111" s="272"/>
      <c r="U111" s="294"/>
      <c r="V111" s="272"/>
      <c r="W111" s="66"/>
      <c r="X111" s="67"/>
      <c r="Y111" s="67"/>
      <c r="Z111" s="67"/>
      <c r="AA111" s="67"/>
      <c r="AB111" s="67"/>
      <c r="AC111" s="67"/>
    </row>
    <row r="112" spans="1:29" ht="21" customHeight="1" x14ac:dyDescent="0.2">
      <c r="A112" s="61"/>
      <c r="B112" s="171"/>
      <c r="C112" s="171"/>
      <c r="D112" s="169"/>
      <c r="E112" s="170"/>
      <c r="F112" s="169"/>
      <c r="G112" s="168"/>
      <c r="H112" s="296"/>
      <c r="I112" s="272"/>
      <c r="J112" s="272"/>
      <c r="K112" s="272"/>
      <c r="L112" s="295"/>
      <c r="M112" s="272"/>
      <c r="N112" s="272"/>
      <c r="O112" s="295"/>
      <c r="P112" s="272"/>
      <c r="Q112" s="272"/>
      <c r="R112" s="295"/>
      <c r="S112" s="272"/>
      <c r="T112" s="272"/>
      <c r="U112" s="294"/>
      <c r="V112" s="272"/>
      <c r="W112" s="66"/>
      <c r="X112" s="67"/>
      <c r="Y112" s="67"/>
      <c r="Z112" s="67"/>
      <c r="AA112" s="67"/>
      <c r="AB112" s="67"/>
      <c r="AC112" s="67"/>
    </row>
    <row r="113" spans="1:29" ht="21" customHeight="1" x14ac:dyDescent="0.2">
      <c r="A113" s="61"/>
      <c r="B113" s="171"/>
      <c r="C113" s="171"/>
      <c r="D113" s="169"/>
      <c r="E113" s="170"/>
      <c r="F113" s="169"/>
      <c r="G113" s="168"/>
      <c r="H113" s="296"/>
      <c r="I113" s="272"/>
      <c r="J113" s="272"/>
      <c r="K113" s="272"/>
      <c r="L113" s="295"/>
      <c r="M113" s="272"/>
      <c r="N113" s="272"/>
      <c r="O113" s="295"/>
      <c r="P113" s="272"/>
      <c r="Q113" s="272"/>
      <c r="R113" s="295"/>
      <c r="S113" s="272"/>
      <c r="T113" s="272"/>
      <c r="U113" s="294"/>
      <c r="V113" s="272"/>
      <c r="W113" s="66"/>
      <c r="X113" s="67"/>
      <c r="Y113" s="67"/>
      <c r="Z113" s="67"/>
      <c r="AA113" s="67"/>
      <c r="AB113" s="67"/>
      <c r="AC113" s="67"/>
    </row>
    <row r="114" spans="1:29" ht="21" customHeight="1" x14ac:dyDescent="0.2">
      <c r="A114" s="61"/>
      <c r="B114" s="171"/>
      <c r="C114" s="171"/>
      <c r="D114" s="169"/>
      <c r="E114" s="170"/>
      <c r="F114" s="169"/>
      <c r="G114" s="168"/>
      <c r="H114" s="296"/>
      <c r="I114" s="272"/>
      <c r="J114" s="272"/>
      <c r="K114" s="272"/>
      <c r="L114" s="295"/>
      <c r="M114" s="272"/>
      <c r="N114" s="272"/>
      <c r="O114" s="295"/>
      <c r="P114" s="272"/>
      <c r="Q114" s="272"/>
      <c r="R114" s="295"/>
      <c r="S114" s="272"/>
      <c r="T114" s="272"/>
      <c r="U114" s="294"/>
      <c r="V114" s="272"/>
      <c r="W114" s="66"/>
      <c r="X114" s="67"/>
      <c r="Y114" s="67"/>
      <c r="Z114" s="67"/>
      <c r="AA114" s="67"/>
      <c r="AB114" s="67"/>
      <c r="AC114" s="67"/>
    </row>
    <row r="115" spans="1:29" ht="21" customHeight="1" x14ac:dyDescent="0.2">
      <c r="A115" s="61"/>
      <c r="B115" s="171"/>
      <c r="C115" s="171"/>
      <c r="D115" s="169"/>
      <c r="E115" s="170"/>
      <c r="F115" s="169"/>
      <c r="G115" s="168"/>
      <c r="H115" s="296"/>
      <c r="I115" s="272"/>
      <c r="J115" s="272"/>
      <c r="K115" s="272"/>
      <c r="L115" s="295"/>
      <c r="M115" s="272"/>
      <c r="N115" s="272"/>
      <c r="O115" s="295"/>
      <c r="P115" s="272"/>
      <c r="Q115" s="272"/>
      <c r="R115" s="295"/>
      <c r="S115" s="272"/>
      <c r="T115" s="272"/>
      <c r="U115" s="294"/>
      <c r="V115" s="272"/>
      <c r="W115" s="66"/>
      <c r="X115" s="67"/>
      <c r="Y115" s="67"/>
      <c r="Z115" s="67"/>
      <c r="AA115" s="67"/>
      <c r="AB115" s="67"/>
      <c r="AC115" s="67"/>
    </row>
    <row r="116" spans="1:29" ht="21" customHeight="1" x14ac:dyDescent="0.2">
      <c r="A116" s="61"/>
      <c r="B116" s="171"/>
      <c r="C116" s="171"/>
      <c r="D116" s="169"/>
      <c r="E116" s="170"/>
      <c r="F116" s="169"/>
      <c r="G116" s="168"/>
      <c r="H116" s="296"/>
      <c r="I116" s="272"/>
      <c r="J116" s="272"/>
      <c r="K116" s="272"/>
      <c r="L116" s="295"/>
      <c r="M116" s="272"/>
      <c r="N116" s="272"/>
      <c r="O116" s="295"/>
      <c r="P116" s="272"/>
      <c r="Q116" s="272"/>
      <c r="R116" s="295"/>
      <c r="S116" s="272"/>
      <c r="T116" s="272"/>
      <c r="U116" s="294"/>
      <c r="V116" s="272"/>
      <c r="W116" s="66"/>
      <c r="X116" s="67"/>
      <c r="Y116" s="67"/>
      <c r="Z116" s="67"/>
      <c r="AA116" s="67"/>
      <c r="AB116" s="67"/>
      <c r="AC116" s="67"/>
    </row>
    <row r="117" spans="1:29" ht="21" customHeight="1" x14ac:dyDescent="0.2">
      <c r="A117" s="61"/>
      <c r="B117" s="171"/>
      <c r="C117" s="171"/>
      <c r="D117" s="169"/>
      <c r="E117" s="170"/>
      <c r="F117" s="169"/>
      <c r="G117" s="168"/>
      <c r="H117" s="296"/>
      <c r="I117" s="272"/>
      <c r="J117" s="272"/>
      <c r="K117" s="272"/>
      <c r="L117" s="295"/>
      <c r="M117" s="272"/>
      <c r="N117" s="272"/>
      <c r="O117" s="295"/>
      <c r="P117" s="272"/>
      <c r="Q117" s="272"/>
      <c r="R117" s="295"/>
      <c r="S117" s="272"/>
      <c r="T117" s="272"/>
      <c r="U117" s="294"/>
      <c r="V117" s="272"/>
      <c r="W117" s="66"/>
      <c r="X117" s="67"/>
      <c r="Y117" s="67"/>
      <c r="Z117" s="67"/>
      <c r="AA117" s="67"/>
      <c r="AB117" s="67"/>
      <c r="AC117" s="67"/>
    </row>
    <row r="118" spans="1:29" ht="21" customHeight="1" x14ac:dyDescent="0.2">
      <c r="A118" s="61"/>
      <c r="B118" s="171"/>
      <c r="C118" s="171"/>
      <c r="D118" s="169"/>
      <c r="E118" s="170"/>
      <c r="F118" s="169"/>
      <c r="G118" s="168"/>
      <c r="H118" s="296"/>
      <c r="I118" s="272"/>
      <c r="J118" s="272"/>
      <c r="K118" s="272"/>
      <c r="L118" s="295"/>
      <c r="M118" s="272"/>
      <c r="N118" s="272"/>
      <c r="O118" s="295"/>
      <c r="P118" s="272"/>
      <c r="Q118" s="272"/>
      <c r="R118" s="295"/>
      <c r="S118" s="272"/>
      <c r="T118" s="272"/>
      <c r="U118" s="294"/>
      <c r="V118" s="272"/>
      <c r="W118" s="66"/>
      <c r="X118" s="67"/>
      <c r="Y118" s="67"/>
      <c r="Z118" s="67"/>
      <c r="AA118" s="67"/>
      <c r="AB118" s="67"/>
      <c r="AC118" s="67"/>
    </row>
    <row r="119" spans="1:29" ht="21" customHeight="1" x14ac:dyDescent="0.2">
      <c r="A119" s="61"/>
      <c r="B119" s="171"/>
      <c r="C119" s="171"/>
      <c r="D119" s="169"/>
      <c r="E119" s="170"/>
      <c r="F119" s="169"/>
      <c r="G119" s="168"/>
      <c r="H119" s="296"/>
      <c r="I119" s="272"/>
      <c r="J119" s="272"/>
      <c r="K119" s="272"/>
      <c r="L119" s="295"/>
      <c r="M119" s="272"/>
      <c r="N119" s="272"/>
      <c r="O119" s="295"/>
      <c r="P119" s="272"/>
      <c r="Q119" s="272"/>
      <c r="R119" s="295"/>
      <c r="S119" s="272"/>
      <c r="T119" s="272"/>
      <c r="U119" s="294"/>
      <c r="V119" s="272"/>
      <c r="W119" s="66"/>
      <c r="X119" s="67"/>
      <c r="Y119" s="67"/>
      <c r="Z119" s="67"/>
      <c r="AA119" s="67"/>
      <c r="AB119" s="67"/>
      <c r="AC119" s="67"/>
    </row>
    <row r="120" spans="1:29" ht="21" customHeight="1" x14ac:dyDescent="0.2">
      <c r="A120" s="61"/>
      <c r="B120" s="171"/>
      <c r="C120" s="171"/>
      <c r="D120" s="169"/>
      <c r="E120" s="170"/>
      <c r="F120" s="169"/>
      <c r="G120" s="168"/>
      <c r="H120" s="296"/>
      <c r="I120" s="272"/>
      <c r="J120" s="272"/>
      <c r="K120" s="272"/>
      <c r="L120" s="295"/>
      <c r="M120" s="272"/>
      <c r="N120" s="272"/>
      <c r="O120" s="295"/>
      <c r="P120" s="272"/>
      <c r="Q120" s="272"/>
      <c r="R120" s="295"/>
      <c r="S120" s="272"/>
      <c r="T120" s="272"/>
      <c r="U120" s="294"/>
      <c r="V120" s="272"/>
      <c r="W120" s="66"/>
      <c r="X120" s="67"/>
      <c r="Y120" s="67"/>
      <c r="Z120" s="67"/>
      <c r="AA120" s="67"/>
      <c r="AB120" s="67"/>
      <c r="AC120" s="67"/>
    </row>
    <row r="121" spans="1:29" ht="21" customHeight="1" x14ac:dyDescent="0.2">
      <c r="A121" s="61"/>
      <c r="B121" s="171"/>
      <c r="C121" s="171"/>
      <c r="D121" s="169"/>
      <c r="E121" s="170"/>
      <c r="F121" s="169"/>
      <c r="G121" s="168"/>
      <c r="H121" s="296"/>
      <c r="I121" s="272"/>
      <c r="J121" s="272"/>
      <c r="K121" s="272"/>
      <c r="L121" s="295"/>
      <c r="M121" s="272"/>
      <c r="N121" s="272"/>
      <c r="O121" s="295"/>
      <c r="P121" s="272"/>
      <c r="Q121" s="272"/>
      <c r="R121" s="295"/>
      <c r="S121" s="272"/>
      <c r="T121" s="272"/>
      <c r="U121" s="294"/>
      <c r="V121" s="272"/>
      <c r="W121" s="66"/>
      <c r="X121" s="67"/>
      <c r="Y121" s="67"/>
      <c r="Z121" s="67"/>
      <c r="AA121" s="67"/>
      <c r="AB121" s="67"/>
      <c r="AC121" s="67"/>
    </row>
    <row r="122" spans="1:29" ht="21" customHeight="1" x14ac:dyDescent="0.2">
      <c r="A122" s="61"/>
      <c r="B122" s="171"/>
      <c r="C122" s="171"/>
      <c r="D122" s="169"/>
      <c r="E122" s="170"/>
      <c r="F122" s="169"/>
      <c r="G122" s="168"/>
      <c r="H122" s="296"/>
      <c r="I122" s="272"/>
      <c r="J122" s="272"/>
      <c r="K122" s="272"/>
      <c r="L122" s="295"/>
      <c r="M122" s="272"/>
      <c r="N122" s="272"/>
      <c r="O122" s="295"/>
      <c r="P122" s="272"/>
      <c r="Q122" s="272"/>
      <c r="R122" s="295"/>
      <c r="S122" s="272"/>
      <c r="T122" s="272"/>
      <c r="U122" s="294"/>
      <c r="V122" s="272"/>
      <c r="W122" s="66"/>
      <c r="X122" s="67"/>
      <c r="Y122" s="67"/>
      <c r="Z122" s="67"/>
      <c r="AA122" s="67"/>
      <c r="AB122" s="67"/>
      <c r="AC122" s="67"/>
    </row>
    <row r="123" spans="1:29" ht="21" customHeight="1" x14ac:dyDescent="0.2">
      <c r="A123" s="61"/>
      <c r="B123" s="171"/>
      <c r="C123" s="171"/>
      <c r="D123" s="169"/>
      <c r="E123" s="170"/>
      <c r="F123" s="169"/>
      <c r="G123" s="168"/>
      <c r="H123" s="296"/>
      <c r="I123" s="272"/>
      <c r="J123" s="272"/>
      <c r="K123" s="272"/>
      <c r="L123" s="295"/>
      <c r="M123" s="272"/>
      <c r="N123" s="272"/>
      <c r="O123" s="295"/>
      <c r="P123" s="272"/>
      <c r="Q123" s="272"/>
      <c r="R123" s="295"/>
      <c r="S123" s="272"/>
      <c r="T123" s="272"/>
      <c r="U123" s="294"/>
      <c r="V123" s="272"/>
      <c r="W123" s="66"/>
      <c r="X123" s="67"/>
      <c r="Y123" s="67"/>
      <c r="Z123" s="67"/>
      <c r="AA123" s="67"/>
      <c r="AB123" s="67"/>
      <c r="AC123" s="67"/>
    </row>
    <row r="124" spans="1:29" ht="21" customHeight="1" x14ac:dyDescent="0.2">
      <c r="A124" s="61"/>
      <c r="B124" s="171"/>
      <c r="C124" s="171"/>
      <c r="D124" s="169"/>
      <c r="E124" s="170"/>
      <c r="F124" s="169"/>
      <c r="G124" s="168"/>
      <c r="H124" s="296"/>
      <c r="I124" s="272"/>
      <c r="J124" s="272"/>
      <c r="K124" s="272"/>
      <c r="L124" s="295"/>
      <c r="M124" s="272"/>
      <c r="N124" s="272"/>
      <c r="O124" s="295"/>
      <c r="P124" s="272"/>
      <c r="Q124" s="272"/>
      <c r="R124" s="295"/>
      <c r="S124" s="272"/>
      <c r="T124" s="272"/>
      <c r="U124" s="294"/>
      <c r="V124" s="272"/>
      <c r="W124" s="66"/>
      <c r="X124" s="67"/>
      <c r="Y124" s="67"/>
      <c r="Z124" s="67"/>
      <c r="AA124" s="67"/>
      <c r="AB124" s="67"/>
      <c r="AC124" s="67"/>
    </row>
    <row r="125" spans="1:29" ht="21" customHeight="1" x14ac:dyDescent="0.2">
      <c r="A125" s="61"/>
      <c r="B125" s="171"/>
      <c r="C125" s="171"/>
      <c r="D125" s="169"/>
      <c r="E125" s="170"/>
      <c r="F125" s="169"/>
      <c r="G125" s="168"/>
      <c r="H125" s="296"/>
      <c r="I125" s="272"/>
      <c r="J125" s="272"/>
      <c r="K125" s="272"/>
      <c r="L125" s="295"/>
      <c r="M125" s="272"/>
      <c r="N125" s="272"/>
      <c r="O125" s="295"/>
      <c r="P125" s="272"/>
      <c r="Q125" s="272"/>
      <c r="R125" s="295"/>
      <c r="S125" s="272"/>
      <c r="T125" s="272"/>
      <c r="U125" s="294"/>
      <c r="V125" s="272"/>
      <c r="W125" s="66"/>
      <c r="X125" s="67"/>
      <c r="Y125" s="67"/>
      <c r="Z125" s="67"/>
      <c r="AA125" s="67"/>
      <c r="AB125" s="67"/>
      <c r="AC125" s="67"/>
    </row>
    <row r="126" spans="1:29" ht="21" customHeight="1" x14ac:dyDescent="0.2">
      <c r="A126" s="61"/>
      <c r="B126" s="171"/>
      <c r="C126" s="171"/>
      <c r="D126" s="169"/>
      <c r="E126" s="170"/>
      <c r="F126" s="169"/>
      <c r="G126" s="168"/>
      <c r="H126" s="296"/>
      <c r="I126" s="272"/>
      <c r="J126" s="272"/>
      <c r="K126" s="272"/>
      <c r="L126" s="295"/>
      <c r="M126" s="272"/>
      <c r="N126" s="272"/>
      <c r="O126" s="295"/>
      <c r="P126" s="272"/>
      <c r="Q126" s="272"/>
      <c r="R126" s="295"/>
      <c r="S126" s="272"/>
      <c r="T126" s="272"/>
      <c r="U126" s="294"/>
      <c r="V126" s="272"/>
      <c r="W126" s="66"/>
      <c r="X126" s="67"/>
      <c r="Y126" s="67"/>
      <c r="Z126" s="67"/>
      <c r="AA126" s="67"/>
      <c r="AB126" s="67"/>
      <c r="AC126" s="67"/>
    </row>
    <row r="127" spans="1:29" ht="21" customHeight="1" x14ac:dyDescent="0.2">
      <c r="A127" s="61"/>
      <c r="B127" s="171"/>
      <c r="C127" s="171"/>
      <c r="D127" s="169"/>
      <c r="E127" s="170"/>
      <c r="F127" s="169"/>
      <c r="G127" s="168"/>
      <c r="H127" s="296"/>
      <c r="I127" s="272"/>
      <c r="J127" s="272"/>
      <c r="K127" s="272"/>
      <c r="L127" s="295"/>
      <c r="M127" s="272"/>
      <c r="N127" s="272"/>
      <c r="O127" s="295"/>
      <c r="P127" s="272"/>
      <c r="Q127" s="272"/>
      <c r="R127" s="295"/>
      <c r="S127" s="272"/>
      <c r="T127" s="272"/>
      <c r="U127" s="294"/>
      <c r="V127" s="272"/>
      <c r="W127" s="66"/>
      <c r="X127" s="67"/>
      <c r="Y127" s="67"/>
      <c r="Z127" s="67"/>
      <c r="AA127" s="67"/>
      <c r="AB127" s="67"/>
      <c r="AC127" s="67"/>
    </row>
    <row r="128" spans="1:29" ht="21" customHeight="1" x14ac:dyDescent="0.2">
      <c r="A128" s="61"/>
      <c r="B128" s="171"/>
      <c r="C128" s="171"/>
      <c r="D128" s="169"/>
      <c r="E128" s="170"/>
      <c r="F128" s="169"/>
      <c r="G128" s="168"/>
      <c r="H128" s="296"/>
      <c r="I128" s="272"/>
      <c r="J128" s="272"/>
      <c r="K128" s="272"/>
      <c r="L128" s="295"/>
      <c r="M128" s="272"/>
      <c r="N128" s="272"/>
      <c r="O128" s="295"/>
      <c r="P128" s="272"/>
      <c r="Q128" s="272"/>
      <c r="R128" s="295"/>
      <c r="S128" s="272"/>
      <c r="T128" s="272"/>
      <c r="U128" s="294"/>
      <c r="V128" s="272"/>
      <c r="W128" s="66"/>
      <c r="X128" s="67"/>
      <c r="Y128" s="67"/>
      <c r="Z128" s="67"/>
      <c r="AA128" s="67"/>
      <c r="AB128" s="67"/>
      <c r="AC128" s="67"/>
    </row>
    <row r="129" spans="1:29" ht="21" customHeight="1" x14ac:dyDescent="0.2">
      <c r="A129" s="61"/>
      <c r="B129" s="171"/>
      <c r="C129" s="171"/>
      <c r="D129" s="169"/>
      <c r="E129" s="170"/>
      <c r="F129" s="169"/>
      <c r="G129" s="168"/>
      <c r="H129" s="296"/>
      <c r="I129" s="272"/>
      <c r="J129" s="272"/>
      <c r="K129" s="272"/>
      <c r="L129" s="295"/>
      <c r="M129" s="272"/>
      <c r="N129" s="272"/>
      <c r="O129" s="295"/>
      <c r="P129" s="272"/>
      <c r="Q129" s="272"/>
      <c r="R129" s="295"/>
      <c r="S129" s="272"/>
      <c r="T129" s="272"/>
      <c r="U129" s="294"/>
      <c r="V129" s="272"/>
      <c r="W129" s="66"/>
      <c r="X129" s="67"/>
      <c r="Y129" s="67"/>
      <c r="Z129" s="67"/>
      <c r="AA129" s="67"/>
      <c r="AB129" s="67"/>
      <c r="AC129" s="67"/>
    </row>
    <row r="130" spans="1:29" ht="21" customHeight="1" x14ac:dyDescent="0.2">
      <c r="A130" s="61"/>
      <c r="B130" s="171"/>
      <c r="C130" s="171"/>
      <c r="D130" s="169"/>
      <c r="E130" s="170"/>
      <c r="F130" s="169"/>
      <c r="G130" s="168"/>
      <c r="H130" s="296"/>
      <c r="I130" s="272"/>
      <c r="J130" s="272"/>
      <c r="K130" s="272"/>
      <c r="L130" s="295"/>
      <c r="M130" s="272"/>
      <c r="N130" s="272"/>
      <c r="O130" s="295"/>
      <c r="P130" s="272"/>
      <c r="Q130" s="272"/>
      <c r="R130" s="295"/>
      <c r="S130" s="272"/>
      <c r="T130" s="272"/>
      <c r="U130" s="294"/>
      <c r="V130" s="272"/>
      <c r="W130" s="66"/>
      <c r="X130" s="67"/>
      <c r="Y130" s="67"/>
      <c r="Z130" s="67"/>
      <c r="AA130" s="67"/>
      <c r="AB130" s="67"/>
      <c r="AC130" s="67"/>
    </row>
    <row r="131" spans="1:29" ht="21" customHeight="1" x14ac:dyDescent="0.2">
      <c r="A131" s="61"/>
      <c r="B131" s="171"/>
      <c r="C131" s="171"/>
      <c r="D131" s="169"/>
      <c r="E131" s="170"/>
      <c r="F131" s="169"/>
      <c r="G131" s="168"/>
      <c r="H131" s="296"/>
      <c r="I131" s="272"/>
      <c r="J131" s="272"/>
      <c r="K131" s="272"/>
      <c r="L131" s="295"/>
      <c r="M131" s="272"/>
      <c r="N131" s="272"/>
      <c r="O131" s="295"/>
      <c r="P131" s="272"/>
      <c r="Q131" s="272"/>
      <c r="R131" s="295"/>
      <c r="S131" s="272"/>
      <c r="T131" s="272"/>
      <c r="U131" s="294"/>
      <c r="V131" s="272"/>
      <c r="W131" s="66"/>
      <c r="X131" s="67"/>
      <c r="Y131" s="67"/>
      <c r="Z131" s="67"/>
      <c r="AA131" s="67"/>
      <c r="AB131" s="67"/>
      <c r="AC131" s="67"/>
    </row>
    <row r="132" spans="1:29" ht="21" customHeight="1" x14ac:dyDescent="0.2">
      <c r="A132" s="61"/>
      <c r="B132" s="171"/>
      <c r="C132" s="171"/>
      <c r="D132" s="169"/>
      <c r="E132" s="170"/>
      <c r="F132" s="169"/>
      <c r="G132" s="168"/>
      <c r="H132" s="296"/>
      <c r="I132" s="272"/>
      <c r="J132" s="272"/>
      <c r="K132" s="272"/>
      <c r="L132" s="295"/>
      <c r="M132" s="272"/>
      <c r="N132" s="272"/>
      <c r="O132" s="295"/>
      <c r="P132" s="272"/>
      <c r="Q132" s="272"/>
      <c r="R132" s="295"/>
      <c r="S132" s="272"/>
      <c r="T132" s="272"/>
      <c r="U132" s="294"/>
      <c r="V132" s="272"/>
      <c r="W132" s="66"/>
      <c r="X132" s="67"/>
      <c r="Y132" s="67"/>
      <c r="Z132" s="67"/>
      <c r="AA132" s="67"/>
      <c r="AB132" s="67"/>
      <c r="AC132" s="67"/>
    </row>
    <row r="133" spans="1:29" ht="21" customHeight="1" x14ac:dyDescent="0.2">
      <c r="A133" s="61"/>
      <c r="B133" s="171"/>
      <c r="C133" s="171"/>
      <c r="D133" s="169"/>
      <c r="E133" s="170"/>
      <c r="F133" s="169"/>
      <c r="G133" s="168"/>
      <c r="H133" s="296"/>
      <c r="I133" s="272"/>
      <c r="J133" s="272"/>
      <c r="K133" s="272"/>
      <c r="L133" s="295"/>
      <c r="M133" s="272"/>
      <c r="N133" s="272"/>
      <c r="O133" s="295"/>
      <c r="P133" s="272"/>
      <c r="Q133" s="272"/>
      <c r="R133" s="295"/>
      <c r="S133" s="272"/>
      <c r="T133" s="272"/>
      <c r="U133" s="294"/>
      <c r="V133" s="272"/>
      <c r="W133" s="66"/>
      <c r="X133" s="67"/>
      <c r="Y133" s="67"/>
      <c r="Z133" s="67"/>
      <c r="AA133" s="67"/>
      <c r="AB133" s="67"/>
      <c r="AC133" s="67"/>
    </row>
    <row r="134" spans="1:29" ht="21" customHeight="1" x14ac:dyDescent="0.2">
      <c r="A134" s="61"/>
      <c r="B134" s="171"/>
      <c r="C134" s="171"/>
      <c r="D134" s="169"/>
      <c r="E134" s="170"/>
      <c r="F134" s="169"/>
      <c r="G134" s="168"/>
      <c r="H134" s="296"/>
      <c r="I134" s="272"/>
      <c r="J134" s="272"/>
      <c r="K134" s="272"/>
      <c r="L134" s="295"/>
      <c r="M134" s="272"/>
      <c r="N134" s="272"/>
      <c r="O134" s="295"/>
      <c r="P134" s="272"/>
      <c r="Q134" s="272"/>
      <c r="R134" s="295"/>
      <c r="S134" s="272"/>
      <c r="T134" s="272"/>
      <c r="U134" s="294"/>
      <c r="V134" s="272"/>
      <c r="W134" s="66"/>
      <c r="X134" s="67"/>
      <c r="Y134" s="67"/>
      <c r="Z134" s="67"/>
      <c r="AA134" s="67"/>
      <c r="AB134" s="67"/>
      <c r="AC134" s="67"/>
    </row>
    <row r="135" spans="1:29" ht="21" customHeight="1" x14ac:dyDescent="0.2">
      <c r="A135" s="61"/>
      <c r="B135" s="171"/>
      <c r="C135" s="171"/>
      <c r="D135" s="169"/>
      <c r="E135" s="170"/>
      <c r="F135" s="169"/>
      <c r="G135" s="168"/>
      <c r="H135" s="296"/>
      <c r="I135" s="272"/>
      <c r="J135" s="272"/>
      <c r="K135" s="272"/>
      <c r="L135" s="295"/>
      <c r="M135" s="272"/>
      <c r="N135" s="272"/>
      <c r="O135" s="295"/>
      <c r="P135" s="272"/>
      <c r="Q135" s="272"/>
      <c r="R135" s="295"/>
      <c r="S135" s="272"/>
      <c r="T135" s="272"/>
      <c r="U135" s="294"/>
      <c r="V135" s="272"/>
      <c r="W135" s="66"/>
      <c r="X135" s="67"/>
      <c r="Y135" s="67"/>
      <c r="Z135" s="67"/>
      <c r="AA135" s="67"/>
      <c r="AB135" s="67"/>
      <c r="AC135" s="67"/>
    </row>
    <row r="136" spans="1:29" ht="21" customHeight="1" x14ac:dyDescent="0.2">
      <c r="A136" s="61"/>
      <c r="B136" s="171"/>
      <c r="C136" s="171"/>
      <c r="D136" s="169"/>
      <c r="E136" s="170"/>
      <c r="F136" s="169"/>
      <c r="G136" s="168"/>
      <c r="H136" s="296"/>
      <c r="I136" s="272"/>
      <c r="J136" s="272"/>
      <c r="K136" s="272"/>
      <c r="L136" s="295"/>
      <c r="M136" s="272"/>
      <c r="N136" s="272"/>
      <c r="O136" s="295"/>
      <c r="P136" s="272"/>
      <c r="Q136" s="272"/>
      <c r="R136" s="295"/>
      <c r="S136" s="272"/>
      <c r="T136" s="272"/>
      <c r="U136" s="294"/>
      <c r="V136" s="272"/>
      <c r="W136" s="66"/>
      <c r="X136" s="67"/>
      <c r="Y136" s="67"/>
      <c r="Z136" s="67"/>
      <c r="AA136" s="67"/>
      <c r="AB136" s="67"/>
      <c r="AC136" s="67"/>
    </row>
    <row r="137" spans="1:29" ht="21" customHeight="1" x14ac:dyDescent="0.2">
      <c r="A137" s="61"/>
      <c r="B137" s="171"/>
      <c r="C137" s="171"/>
      <c r="D137" s="169"/>
      <c r="E137" s="170"/>
      <c r="F137" s="169"/>
      <c r="G137" s="168"/>
      <c r="H137" s="296"/>
      <c r="I137" s="272"/>
      <c r="J137" s="272"/>
      <c r="K137" s="272"/>
      <c r="L137" s="295"/>
      <c r="M137" s="272"/>
      <c r="N137" s="272"/>
      <c r="O137" s="295"/>
      <c r="P137" s="272"/>
      <c r="Q137" s="272"/>
      <c r="R137" s="295"/>
      <c r="S137" s="272"/>
      <c r="T137" s="272"/>
      <c r="U137" s="294"/>
      <c r="V137" s="272"/>
      <c r="W137" s="66"/>
      <c r="X137" s="67"/>
      <c r="Y137" s="67"/>
      <c r="Z137" s="67"/>
      <c r="AA137" s="67"/>
      <c r="AB137" s="67"/>
      <c r="AC137" s="67"/>
    </row>
    <row r="138" spans="1:29" ht="21" customHeight="1" x14ac:dyDescent="0.2">
      <c r="A138" s="61"/>
      <c r="B138" s="171"/>
      <c r="C138" s="171"/>
      <c r="D138" s="169"/>
      <c r="E138" s="170"/>
      <c r="F138" s="169"/>
      <c r="G138" s="168"/>
      <c r="H138" s="296"/>
      <c r="I138" s="272"/>
      <c r="J138" s="272"/>
      <c r="K138" s="272"/>
      <c r="L138" s="295"/>
      <c r="M138" s="272"/>
      <c r="N138" s="272"/>
      <c r="O138" s="295"/>
      <c r="P138" s="272"/>
      <c r="Q138" s="272"/>
      <c r="R138" s="295"/>
      <c r="S138" s="272"/>
      <c r="T138" s="272"/>
      <c r="U138" s="294"/>
      <c r="V138" s="272"/>
      <c r="W138" s="66"/>
      <c r="X138" s="67"/>
      <c r="Y138" s="67"/>
      <c r="Z138" s="67"/>
      <c r="AA138" s="67"/>
      <c r="AB138" s="67"/>
      <c r="AC138" s="67"/>
    </row>
    <row r="139" spans="1:29" ht="21" customHeight="1" x14ac:dyDescent="0.2">
      <c r="A139" s="61"/>
      <c r="B139" s="171"/>
      <c r="C139" s="171"/>
      <c r="D139" s="169"/>
      <c r="E139" s="170"/>
      <c r="F139" s="169"/>
      <c r="G139" s="168"/>
      <c r="H139" s="296"/>
      <c r="I139" s="272"/>
      <c r="J139" s="272"/>
      <c r="K139" s="272"/>
      <c r="L139" s="295"/>
      <c r="M139" s="272"/>
      <c r="N139" s="272"/>
      <c r="O139" s="295"/>
      <c r="P139" s="272"/>
      <c r="Q139" s="272"/>
      <c r="R139" s="295"/>
      <c r="S139" s="272"/>
      <c r="T139" s="272"/>
      <c r="U139" s="294"/>
      <c r="V139" s="272"/>
      <c r="W139" s="66"/>
      <c r="X139" s="67"/>
      <c r="Y139" s="67"/>
      <c r="Z139" s="67"/>
      <c r="AA139" s="67"/>
      <c r="AB139" s="67"/>
      <c r="AC139" s="67"/>
    </row>
    <row r="140" spans="1:29" ht="21" customHeight="1" x14ac:dyDescent="0.2">
      <c r="A140" s="61"/>
      <c r="B140" s="171"/>
      <c r="C140" s="171"/>
      <c r="D140" s="169"/>
      <c r="E140" s="170"/>
      <c r="F140" s="169"/>
      <c r="G140" s="168"/>
      <c r="H140" s="296"/>
      <c r="I140" s="272"/>
      <c r="J140" s="272"/>
      <c r="K140" s="272"/>
      <c r="L140" s="295"/>
      <c r="M140" s="272"/>
      <c r="N140" s="272"/>
      <c r="O140" s="295"/>
      <c r="P140" s="272"/>
      <c r="Q140" s="272"/>
      <c r="R140" s="295"/>
      <c r="S140" s="272"/>
      <c r="T140" s="272"/>
      <c r="U140" s="294"/>
      <c r="V140" s="272"/>
      <c r="W140" s="66"/>
      <c r="X140" s="67"/>
      <c r="Y140" s="67"/>
      <c r="Z140" s="67"/>
      <c r="AA140" s="67"/>
      <c r="AB140" s="67"/>
      <c r="AC140" s="67"/>
    </row>
    <row r="141" spans="1:29" ht="21" customHeight="1" x14ac:dyDescent="0.2">
      <c r="A141" s="61"/>
      <c r="B141" s="171"/>
      <c r="C141" s="171"/>
      <c r="D141" s="169"/>
      <c r="E141" s="170"/>
      <c r="F141" s="169"/>
      <c r="G141" s="168"/>
      <c r="H141" s="296"/>
      <c r="I141" s="272"/>
      <c r="J141" s="272"/>
      <c r="K141" s="272"/>
      <c r="L141" s="295"/>
      <c r="M141" s="272"/>
      <c r="N141" s="272"/>
      <c r="O141" s="295"/>
      <c r="P141" s="272"/>
      <c r="Q141" s="272"/>
      <c r="R141" s="295"/>
      <c r="S141" s="272"/>
      <c r="T141" s="272"/>
      <c r="U141" s="294"/>
      <c r="V141" s="272"/>
      <c r="W141" s="66"/>
      <c r="X141" s="67"/>
      <c r="Y141" s="67"/>
      <c r="Z141" s="67"/>
      <c r="AA141" s="67"/>
      <c r="AB141" s="67"/>
      <c r="AC141" s="67"/>
    </row>
    <row r="142" spans="1:29" ht="21" customHeight="1" x14ac:dyDescent="0.2">
      <c r="A142" s="61"/>
      <c r="B142" s="171"/>
      <c r="C142" s="171"/>
      <c r="D142" s="169"/>
      <c r="E142" s="170"/>
      <c r="F142" s="169"/>
      <c r="G142" s="168"/>
      <c r="H142" s="296"/>
      <c r="I142" s="272"/>
      <c r="J142" s="272"/>
      <c r="K142" s="272"/>
      <c r="L142" s="295"/>
      <c r="M142" s="272"/>
      <c r="N142" s="272"/>
      <c r="O142" s="295"/>
      <c r="P142" s="272"/>
      <c r="Q142" s="272"/>
      <c r="R142" s="295"/>
      <c r="S142" s="272"/>
      <c r="T142" s="272"/>
      <c r="U142" s="294"/>
      <c r="V142" s="272"/>
      <c r="W142" s="66"/>
      <c r="X142" s="67"/>
      <c r="Y142" s="67"/>
      <c r="Z142" s="67"/>
      <c r="AA142" s="67"/>
      <c r="AB142" s="67"/>
      <c r="AC142" s="67"/>
    </row>
    <row r="143" spans="1:29" ht="21" customHeight="1" x14ac:dyDescent="0.2">
      <c r="A143" s="61"/>
      <c r="B143" s="171"/>
      <c r="C143" s="171"/>
      <c r="D143" s="169"/>
      <c r="E143" s="170"/>
      <c r="F143" s="169"/>
      <c r="G143" s="168"/>
      <c r="H143" s="296"/>
      <c r="I143" s="272"/>
      <c r="J143" s="272"/>
      <c r="K143" s="272"/>
      <c r="L143" s="295"/>
      <c r="M143" s="272"/>
      <c r="N143" s="272"/>
      <c r="O143" s="295"/>
      <c r="P143" s="272"/>
      <c r="Q143" s="272"/>
      <c r="R143" s="295"/>
      <c r="S143" s="272"/>
      <c r="T143" s="272"/>
      <c r="U143" s="294"/>
      <c r="V143" s="272"/>
      <c r="W143" s="66"/>
      <c r="X143" s="67"/>
      <c r="Y143" s="67"/>
      <c r="Z143" s="67"/>
      <c r="AA143" s="67"/>
      <c r="AB143" s="67"/>
      <c r="AC143" s="67"/>
    </row>
    <row r="144" spans="1:29" ht="21" customHeight="1" x14ac:dyDescent="0.2">
      <c r="A144" s="61"/>
      <c r="B144" s="171"/>
      <c r="C144" s="171"/>
      <c r="D144" s="169"/>
      <c r="E144" s="170"/>
      <c r="F144" s="169"/>
      <c r="G144" s="168"/>
      <c r="H144" s="296"/>
      <c r="I144" s="272"/>
      <c r="J144" s="272"/>
      <c r="K144" s="272"/>
      <c r="L144" s="295"/>
      <c r="M144" s="272"/>
      <c r="N144" s="272"/>
      <c r="O144" s="295"/>
      <c r="P144" s="272"/>
      <c r="Q144" s="272"/>
      <c r="R144" s="295"/>
      <c r="S144" s="272"/>
      <c r="T144" s="272"/>
      <c r="U144" s="294"/>
      <c r="V144" s="272"/>
      <c r="W144" s="66"/>
      <c r="X144" s="67"/>
      <c r="Y144" s="67"/>
      <c r="Z144" s="67"/>
      <c r="AA144" s="67"/>
      <c r="AB144" s="67"/>
      <c r="AC144" s="67"/>
    </row>
    <row r="145" spans="1:29" ht="21" customHeight="1" x14ac:dyDescent="0.2">
      <c r="A145" s="61"/>
      <c r="B145" s="171"/>
      <c r="C145" s="171"/>
      <c r="D145" s="169"/>
      <c r="E145" s="170"/>
      <c r="F145" s="169"/>
      <c r="G145" s="168"/>
      <c r="H145" s="296"/>
      <c r="I145" s="272"/>
      <c r="J145" s="272"/>
      <c r="K145" s="272"/>
      <c r="L145" s="295"/>
      <c r="M145" s="272"/>
      <c r="N145" s="272"/>
      <c r="O145" s="295"/>
      <c r="P145" s="272"/>
      <c r="Q145" s="272"/>
      <c r="R145" s="295"/>
      <c r="S145" s="272"/>
      <c r="T145" s="272"/>
      <c r="U145" s="294"/>
      <c r="V145" s="272"/>
      <c r="W145" s="66"/>
      <c r="X145" s="67"/>
      <c r="Y145" s="67"/>
      <c r="Z145" s="67"/>
      <c r="AA145" s="67"/>
      <c r="AB145" s="67"/>
      <c r="AC145" s="67"/>
    </row>
    <row r="146" spans="1:29" ht="21" customHeight="1" x14ac:dyDescent="0.2">
      <c r="A146" s="61"/>
      <c r="B146" s="171"/>
      <c r="C146" s="171"/>
      <c r="D146" s="169"/>
      <c r="E146" s="170"/>
      <c r="F146" s="169"/>
      <c r="G146" s="168"/>
      <c r="H146" s="296"/>
      <c r="I146" s="272"/>
      <c r="J146" s="272"/>
      <c r="K146" s="272"/>
      <c r="L146" s="295"/>
      <c r="M146" s="272"/>
      <c r="N146" s="272"/>
      <c r="O146" s="295"/>
      <c r="P146" s="272"/>
      <c r="Q146" s="272"/>
      <c r="R146" s="295"/>
      <c r="S146" s="272"/>
      <c r="T146" s="272"/>
      <c r="U146" s="294"/>
      <c r="V146" s="272"/>
      <c r="W146" s="66"/>
      <c r="X146" s="67"/>
      <c r="Y146" s="67"/>
      <c r="Z146" s="67"/>
      <c r="AA146" s="67"/>
      <c r="AB146" s="67"/>
      <c r="AC146" s="67"/>
    </row>
    <row r="147" spans="1:29" ht="21" customHeight="1" x14ac:dyDescent="0.2">
      <c r="A147" s="61"/>
      <c r="B147" s="171"/>
      <c r="C147" s="171"/>
      <c r="D147" s="169"/>
      <c r="E147" s="170"/>
      <c r="F147" s="169"/>
      <c r="G147" s="168"/>
      <c r="H147" s="296"/>
      <c r="I147" s="272"/>
      <c r="J147" s="272"/>
      <c r="K147" s="272"/>
      <c r="L147" s="295"/>
      <c r="M147" s="272"/>
      <c r="N147" s="272"/>
      <c r="O147" s="295"/>
      <c r="P147" s="272"/>
      <c r="Q147" s="272"/>
      <c r="R147" s="295"/>
      <c r="S147" s="272"/>
      <c r="T147" s="272"/>
      <c r="U147" s="294"/>
      <c r="V147" s="272"/>
      <c r="W147" s="66"/>
      <c r="X147" s="67"/>
      <c r="Y147" s="67"/>
      <c r="Z147" s="67"/>
      <c r="AA147" s="67"/>
      <c r="AB147" s="67"/>
      <c r="AC147" s="67"/>
    </row>
    <row r="148" spans="1:29" ht="21" customHeight="1" x14ac:dyDescent="0.2">
      <c r="A148" s="61"/>
      <c r="B148" s="171"/>
      <c r="C148" s="171"/>
      <c r="D148" s="169"/>
      <c r="E148" s="170"/>
      <c r="F148" s="169"/>
      <c r="G148" s="168"/>
      <c r="H148" s="296"/>
      <c r="I148" s="272"/>
      <c r="J148" s="272"/>
      <c r="K148" s="272"/>
      <c r="L148" s="295"/>
      <c r="M148" s="272"/>
      <c r="N148" s="272"/>
      <c r="O148" s="295"/>
      <c r="P148" s="272"/>
      <c r="Q148" s="272"/>
      <c r="R148" s="295"/>
      <c r="S148" s="272"/>
      <c r="T148" s="272"/>
      <c r="U148" s="294"/>
      <c r="V148" s="272"/>
      <c r="W148" s="66"/>
      <c r="X148" s="67"/>
      <c r="Y148" s="67"/>
      <c r="Z148" s="67"/>
      <c r="AA148" s="67"/>
      <c r="AB148" s="67"/>
      <c r="AC148" s="67"/>
    </row>
    <row r="149" spans="1:29" ht="21" customHeight="1" x14ac:dyDescent="0.2">
      <c r="A149" s="61"/>
      <c r="B149" s="171"/>
      <c r="C149" s="171"/>
      <c r="D149" s="169"/>
      <c r="E149" s="170"/>
      <c r="F149" s="169"/>
      <c r="G149" s="168"/>
      <c r="H149" s="296"/>
      <c r="I149" s="272"/>
      <c r="J149" s="272"/>
      <c r="K149" s="272"/>
      <c r="L149" s="295"/>
      <c r="M149" s="272"/>
      <c r="N149" s="272"/>
      <c r="O149" s="295"/>
      <c r="P149" s="272"/>
      <c r="Q149" s="272"/>
      <c r="R149" s="295"/>
      <c r="S149" s="272"/>
      <c r="T149" s="272"/>
      <c r="U149" s="294"/>
      <c r="V149" s="272"/>
      <c r="W149" s="66"/>
      <c r="X149" s="67"/>
      <c r="Y149" s="67"/>
      <c r="Z149" s="67"/>
      <c r="AA149" s="67"/>
      <c r="AB149" s="67"/>
      <c r="AC149" s="67"/>
    </row>
    <row r="150" spans="1:29" ht="21" customHeight="1" x14ac:dyDescent="0.2">
      <c r="A150" s="61"/>
      <c r="B150" s="171"/>
      <c r="C150" s="171"/>
      <c r="D150" s="169"/>
      <c r="E150" s="170"/>
      <c r="F150" s="169"/>
      <c r="G150" s="168"/>
      <c r="H150" s="296"/>
      <c r="I150" s="272"/>
      <c r="J150" s="272"/>
      <c r="K150" s="272"/>
      <c r="L150" s="295"/>
      <c r="M150" s="272"/>
      <c r="N150" s="272"/>
      <c r="O150" s="295"/>
      <c r="P150" s="272"/>
      <c r="Q150" s="272"/>
      <c r="R150" s="295"/>
      <c r="S150" s="272"/>
      <c r="T150" s="272"/>
      <c r="U150" s="294"/>
      <c r="V150" s="272"/>
      <c r="W150" s="66"/>
      <c r="X150" s="67"/>
      <c r="Y150" s="67"/>
      <c r="Z150" s="67"/>
      <c r="AA150" s="67"/>
      <c r="AB150" s="67"/>
      <c r="AC150" s="67"/>
    </row>
    <row r="151" spans="1:29" ht="21" customHeight="1" x14ac:dyDescent="0.2">
      <c r="A151" s="61"/>
      <c r="B151" s="171"/>
      <c r="C151" s="171"/>
      <c r="D151" s="169"/>
      <c r="E151" s="170"/>
      <c r="F151" s="169"/>
      <c r="G151" s="168"/>
      <c r="H151" s="296"/>
      <c r="I151" s="272"/>
      <c r="J151" s="272"/>
      <c r="K151" s="272"/>
      <c r="L151" s="295"/>
      <c r="M151" s="272"/>
      <c r="N151" s="272"/>
      <c r="O151" s="295"/>
      <c r="P151" s="272"/>
      <c r="Q151" s="272"/>
      <c r="R151" s="295"/>
      <c r="S151" s="272"/>
      <c r="T151" s="272"/>
      <c r="U151" s="294"/>
      <c r="V151" s="272"/>
      <c r="W151" s="66"/>
      <c r="X151" s="67"/>
      <c r="Y151" s="67"/>
      <c r="Z151" s="67"/>
      <c r="AA151" s="67"/>
      <c r="AB151" s="67"/>
      <c r="AC151" s="67"/>
    </row>
    <row r="152" spans="1:29" ht="21" customHeight="1" x14ac:dyDescent="0.2">
      <c r="A152" s="61"/>
      <c r="B152" s="171"/>
      <c r="C152" s="171"/>
      <c r="D152" s="169"/>
      <c r="E152" s="170"/>
      <c r="F152" s="169"/>
      <c r="G152" s="168"/>
      <c r="H152" s="296"/>
      <c r="I152" s="272"/>
      <c r="J152" s="272"/>
      <c r="K152" s="272"/>
      <c r="L152" s="295"/>
      <c r="M152" s="272"/>
      <c r="N152" s="272"/>
      <c r="O152" s="295"/>
      <c r="P152" s="272"/>
      <c r="Q152" s="272"/>
      <c r="R152" s="295"/>
      <c r="S152" s="272"/>
      <c r="T152" s="272"/>
      <c r="U152" s="294"/>
      <c r="V152" s="272"/>
      <c r="W152" s="66"/>
      <c r="X152" s="67"/>
      <c r="Y152" s="67"/>
      <c r="Z152" s="67"/>
      <c r="AA152" s="67"/>
      <c r="AB152" s="67"/>
      <c r="AC152" s="67"/>
    </row>
    <row r="153" spans="1:29" ht="21" customHeight="1" x14ac:dyDescent="0.2">
      <c r="A153" s="61"/>
      <c r="B153" s="171"/>
      <c r="C153" s="171"/>
      <c r="D153" s="169"/>
      <c r="E153" s="170"/>
      <c r="F153" s="169"/>
      <c r="G153" s="168"/>
      <c r="H153" s="296"/>
      <c r="I153" s="272"/>
      <c r="J153" s="272"/>
      <c r="K153" s="272"/>
      <c r="L153" s="295"/>
      <c r="M153" s="272"/>
      <c r="N153" s="272"/>
      <c r="O153" s="295"/>
      <c r="P153" s="272"/>
      <c r="Q153" s="272"/>
      <c r="R153" s="295"/>
      <c r="S153" s="272"/>
      <c r="T153" s="272"/>
      <c r="U153" s="294"/>
      <c r="V153" s="272"/>
      <c r="W153" s="66"/>
      <c r="X153" s="67"/>
      <c r="Y153" s="67"/>
      <c r="Z153" s="67"/>
      <c r="AA153" s="67"/>
      <c r="AB153" s="67"/>
      <c r="AC153" s="67"/>
    </row>
    <row r="154" spans="1:29" ht="21" customHeight="1" x14ac:dyDescent="0.2">
      <c r="A154" s="61"/>
      <c r="B154" s="171"/>
      <c r="C154" s="171"/>
      <c r="D154" s="169"/>
      <c r="E154" s="170"/>
      <c r="F154" s="169"/>
      <c r="G154" s="168"/>
      <c r="H154" s="296"/>
      <c r="I154" s="272"/>
      <c r="J154" s="272"/>
      <c r="K154" s="272"/>
      <c r="L154" s="295"/>
      <c r="M154" s="272"/>
      <c r="N154" s="272"/>
      <c r="O154" s="295"/>
      <c r="P154" s="272"/>
      <c r="Q154" s="272"/>
      <c r="R154" s="295"/>
      <c r="S154" s="272"/>
      <c r="T154" s="272"/>
      <c r="U154" s="294"/>
      <c r="V154" s="272"/>
      <c r="W154" s="66"/>
      <c r="X154" s="67"/>
      <c r="Y154" s="67"/>
      <c r="Z154" s="67"/>
      <c r="AA154" s="67"/>
      <c r="AB154" s="67"/>
      <c r="AC154" s="67"/>
    </row>
    <row r="155" spans="1:29" ht="21" customHeight="1" x14ac:dyDescent="0.2">
      <c r="A155" s="61"/>
      <c r="B155" s="171"/>
      <c r="C155" s="171"/>
      <c r="D155" s="169"/>
      <c r="E155" s="170"/>
      <c r="F155" s="169"/>
      <c r="G155" s="168"/>
      <c r="H155" s="296"/>
      <c r="I155" s="272"/>
      <c r="J155" s="272"/>
      <c r="K155" s="272"/>
      <c r="L155" s="295"/>
      <c r="M155" s="272"/>
      <c r="N155" s="272"/>
      <c r="O155" s="295"/>
      <c r="P155" s="272"/>
      <c r="Q155" s="272"/>
      <c r="R155" s="295"/>
      <c r="S155" s="272"/>
      <c r="T155" s="272"/>
      <c r="U155" s="294"/>
      <c r="V155" s="272"/>
      <c r="W155" s="66"/>
      <c r="X155" s="67"/>
      <c r="Y155" s="67"/>
      <c r="Z155" s="67"/>
      <c r="AA155" s="67"/>
      <c r="AB155" s="67"/>
      <c r="AC155" s="67"/>
    </row>
    <row r="156" spans="1:29" ht="21" customHeight="1" x14ac:dyDescent="0.2">
      <c r="A156" s="61"/>
      <c r="B156" s="171"/>
      <c r="C156" s="171"/>
      <c r="D156" s="169"/>
      <c r="E156" s="170"/>
      <c r="F156" s="169"/>
      <c r="G156" s="168"/>
      <c r="H156" s="296"/>
      <c r="I156" s="272"/>
      <c r="J156" s="272"/>
      <c r="K156" s="272"/>
      <c r="L156" s="295"/>
      <c r="M156" s="272"/>
      <c r="N156" s="272"/>
      <c r="O156" s="295"/>
      <c r="P156" s="272"/>
      <c r="Q156" s="272"/>
      <c r="R156" s="295"/>
      <c r="S156" s="272"/>
      <c r="T156" s="272"/>
      <c r="U156" s="294"/>
      <c r="V156" s="272"/>
      <c r="W156" s="66"/>
      <c r="X156" s="67"/>
      <c r="Y156" s="67"/>
      <c r="Z156" s="67"/>
      <c r="AA156" s="67"/>
      <c r="AB156" s="67"/>
      <c r="AC156" s="67"/>
    </row>
    <row r="157" spans="1:29" ht="21" customHeight="1" x14ac:dyDescent="0.2">
      <c r="A157" s="61"/>
      <c r="B157" s="171"/>
      <c r="C157" s="171"/>
      <c r="D157" s="169"/>
      <c r="E157" s="170"/>
      <c r="F157" s="169"/>
      <c r="G157" s="168"/>
      <c r="H157" s="296"/>
      <c r="I157" s="272"/>
      <c r="J157" s="272"/>
      <c r="K157" s="272"/>
      <c r="L157" s="295"/>
      <c r="M157" s="272"/>
      <c r="N157" s="272"/>
      <c r="O157" s="295"/>
      <c r="P157" s="272"/>
      <c r="Q157" s="272"/>
      <c r="R157" s="295"/>
      <c r="S157" s="272"/>
      <c r="T157" s="272"/>
      <c r="U157" s="294"/>
      <c r="V157" s="272"/>
      <c r="W157" s="66"/>
      <c r="X157" s="67"/>
      <c r="Y157" s="67"/>
      <c r="Z157" s="67"/>
      <c r="AA157" s="67"/>
      <c r="AB157" s="67"/>
      <c r="AC157" s="67"/>
    </row>
    <row r="158" spans="1:29" ht="21" customHeight="1" x14ac:dyDescent="0.2">
      <c r="A158" s="61"/>
      <c r="B158" s="171"/>
      <c r="C158" s="171"/>
      <c r="D158" s="169"/>
      <c r="E158" s="170"/>
      <c r="F158" s="169"/>
      <c r="G158" s="168"/>
      <c r="H158" s="296"/>
      <c r="I158" s="272"/>
      <c r="J158" s="272"/>
      <c r="K158" s="272"/>
      <c r="L158" s="295"/>
      <c r="M158" s="272"/>
      <c r="N158" s="272"/>
      <c r="O158" s="295"/>
      <c r="P158" s="272"/>
      <c r="Q158" s="272"/>
      <c r="R158" s="295"/>
      <c r="S158" s="272"/>
      <c r="T158" s="272"/>
      <c r="U158" s="294"/>
      <c r="V158" s="272"/>
      <c r="W158" s="66"/>
      <c r="X158" s="67"/>
      <c r="Y158" s="67"/>
      <c r="Z158" s="67"/>
      <c r="AA158" s="67"/>
      <c r="AB158" s="67"/>
      <c r="AC158" s="67"/>
    </row>
    <row r="159" spans="1:29" ht="21" customHeight="1" x14ac:dyDescent="0.2">
      <c r="A159" s="61"/>
      <c r="B159" s="171"/>
      <c r="C159" s="171"/>
      <c r="D159" s="169"/>
      <c r="E159" s="170"/>
      <c r="F159" s="169"/>
      <c r="G159" s="168"/>
      <c r="H159" s="296"/>
      <c r="I159" s="272"/>
      <c r="J159" s="272"/>
      <c r="K159" s="272"/>
      <c r="L159" s="295"/>
      <c r="M159" s="272"/>
      <c r="N159" s="272"/>
      <c r="O159" s="295"/>
      <c r="P159" s="272"/>
      <c r="Q159" s="272"/>
      <c r="R159" s="295"/>
      <c r="S159" s="272"/>
      <c r="T159" s="272"/>
      <c r="U159" s="294"/>
      <c r="V159" s="272"/>
      <c r="W159" s="66"/>
      <c r="X159" s="67"/>
      <c r="Y159" s="67"/>
      <c r="Z159" s="67"/>
      <c r="AA159" s="67"/>
      <c r="AB159" s="67"/>
      <c r="AC159" s="67"/>
    </row>
    <row r="160" spans="1:29" ht="21" customHeight="1" x14ac:dyDescent="0.2">
      <c r="A160" s="61"/>
      <c r="B160" s="171"/>
      <c r="C160" s="171"/>
      <c r="D160" s="169"/>
      <c r="E160" s="170"/>
      <c r="F160" s="169"/>
      <c r="G160" s="168"/>
      <c r="H160" s="296"/>
      <c r="I160" s="272"/>
      <c r="J160" s="272"/>
      <c r="K160" s="272"/>
      <c r="L160" s="295"/>
      <c r="M160" s="272"/>
      <c r="N160" s="272"/>
      <c r="O160" s="295"/>
      <c r="P160" s="272"/>
      <c r="Q160" s="272"/>
      <c r="R160" s="295"/>
      <c r="S160" s="272"/>
      <c r="T160" s="272"/>
      <c r="U160" s="294"/>
      <c r="V160" s="272"/>
      <c r="W160" s="66"/>
      <c r="X160" s="67"/>
      <c r="Y160" s="67"/>
      <c r="Z160" s="67"/>
      <c r="AA160" s="67"/>
      <c r="AB160" s="67"/>
      <c r="AC160" s="67"/>
    </row>
    <row r="161" spans="1:29" ht="21" customHeight="1" x14ac:dyDescent="0.2">
      <c r="A161" s="61"/>
      <c r="B161" s="171"/>
      <c r="C161" s="171"/>
      <c r="D161" s="169"/>
      <c r="E161" s="170"/>
      <c r="F161" s="169"/>
      <c r="G161" s="168"/>
      <c r="H161" s="296"/>
      <c r="I161" s="272"/>
      <c r="J161" s="272"/>
      <c r="K161" s="272"/>
      <c r="L161" s="295"/>
      <c r="M161" s="272"/>
      <c r="N161" s="272"/>
      <c r="O161" s="295"/>
      <c r="P161" s="272"/>
      <c r="Q161" s="272"/>
      <c r="R161" s="295"/>
      <c r="S161" s="272"/>
      <c r="T161" s="272"/>
      <c r="U161" s="294"/>
      <c r="V161" s="272"/>
      <c r="W161" s="66"/>
      <c r="X161" s="67"/>
      <c r="Y161" s="67"/>
      <c r="Z161" s="67"/>
      <c r="AA161" s="67"/>
      <c r="AB161" s="67"/>
      <c r="AC161" s="67"/>
    </row>
    <row r="162" spans="1:29" ht="21" customHeight="1" x14ac:dyDescent="0.2">
      <c r="A162" s="61"/>
      <c r="B162" s="171"/>
      <c r="C162" s="171"/>
      <c r="D162" s="169"/>
      <c r="E162" s="170"/>
      <c r="F162" s="169"/>
      <c r="G162" s="168"/>
      <c r="H162" s="296"/>
      <c r="I162" s="272"/>
      <c r="J162" s="272"/>
      <c r="K162" s="272"/>
      <c r="L162" s="295"/>
      <c r="M162" s="272"/>
      <c r="N162" s="272"/>
      <c r="O162" s="295"/>
      <c r="P162" s="272"/>
      <c r="Q162" s="272"/>
      <c r="R162" s="295"/>
      <c r="S162" s="272"/>
      <c r="T162" s="272"/>
      <c r="U162" s="294"/>
      <c r="V162" s="272"/>
      <c r="W162" s="66"/>
      <c r="X162" s="67"/>
      <c r="Y162" s="67"/>
      <c r="Z162" s="67"/>
      <c r="AA162" s="67"/>
      <c r="AB162" s="67"/>
      <c r="AC162" s="67"/>
    </row>
    <row r="163" spans="1:29" ht="21" customHeight="1" x14ac:dyDescent="0.2">
      <c r="A163" s="61"/>
      <c r="B163" s="171"/>
      <c r="C163" s="171"/>
      <c r="D163" s="169"/>
      <c r="E163" s="170"/>
      <c r="F163" s="169"/>
      <c r="G163" s="168"/>
      <c r="H163" s="296"/>
      <c r="I163" s="272"/>
      <c r="J163" s="272"/>
      <c r="K163" s="272"/>
      <c r="L163" s="295"/>
      <c r="M163" s="272"/>
      <c r="N163" s="272"/>
      <c r="O163" s="295"/>
      <c r="P163" s="272"/>
      <c r="Q163" s="272"/>
      <c r="R163" s="295"/>
      <c r="S163" s="272"/>
      <c r="T163" s="272"/>
      <c r="U163" s="294"/>
      <c r="V163" s="272"/>
      <c r="W163" s="66"/>
      <c r="X163" s="67"/>
      <c r="Y163" s="67"/>
      <c r="Z163" s="67"/>
      <c r="AA163" s="67"/>
      <c r="AB163" s="67"/>
      <c r="AC163" s="67"/>
    </row>
    <row r="164" spans="1:29" ht="21" customHeight="1" x14ac:dyDescent="0.2">
      <c r="A164" s="61"/>
      <c r="B164" s="171"/>
      <c r="C164" s="171"/>
      <c r="D164" s="169"/>
      <c r="E164" s="170"/>
      <c r="F164" s="169"/>
      <c r="G164" s="168"/>
      <c r="H164" s="296"/>
      <c r="I164" s="272"/>
      <c r="J164" s="272"/>
      <c r="K164" s="272"/>
      <c r="L164" s="295"/>
      <c r="M164" s="272"/>
      <c r="N164" s="272"/>
      <c r="O164" s="295"/>
      <c r="P164" s="272"/>
      <c r="Q164" s="272"/>
      <c r="R164" s="295"/>
      <c r="S164" s="272"/>
      <c r="T164" s="272"/>
      <c r="U164" s="294"/>
      <c r="V164" s="272"/>
      <c r="W164" s="66"/>
      <c r="X164" s="67"/>
      <c r="Y164" s="67"/>
      <c r="Z164" s="67"/>
      <c r="AA164" s="67"/>
      <c r="AB164" s="67"/>
      <c r="AC164" s="67"/>
    </row>
    <row r="165" spans="1:29" ht="21" customHeight="1" x14ac:dyDescent="0.2">
      <c r="A165" s="61"/>
      <c r="B165" s="171"/>
      <c r="C165" s="171"/>
      <c r="D165" s="169"/>
      <c r="E165" s="170"/>
      <c r="F165" s="169"/>
      <c r="G165" s="168"/>
      <c r="H165" s="296"/>
      <c r="I165" s="272"/>
      <c r="J165" s="272"/>
      <c r="K165" s="272"/>
      <c r="L165" s="295"/>
      <c r="M165" s="272"/>
      <c r="N165" s="272"/>
      <c r="O165" s="295"/>
      <c r="P165" s="272"/>
      <c r="Q165" s="272"/>
      <c r="R165" s="295"/>
      <c r="S165" s="272"/>
      <c r="T165" s="272"/>
      <c r="U165" s="294"/>
      <c r="V165" s="272"/>
      <c r="W165" s="66"/>
      <c r="X165" s="67"/>
      <c r="Y165" s="67"/>
      <c r="Z165" s="67"/>
      <c r="AA165" s="67"/>
      <c r="AB165" s="67"/>
      <c r="AC165" s="67"/>
    </row>
    <row r="166" spans="1:29" ht="21" customHeight="1" x14ac:dyDescent="0.2">
      <c r="A166" s="61"/>
      <c r="B166" s="171"/>
      <c r="C166" s="171"/>
      <c r="D166" s="169"/>
      <c r="E166" s="170"/>
      <c r="F166" s="169"/>
      <c r="G166" s="168"/>
      <c r="H166" s="296"/>
      <c r="I166" s="272"/>
      <c r="J166" s="272"/>
      <c r="K166" s="272"/>
      <c r="L166" s="295"/>
      <c r="M166" s="272"/>
      <c r="N166" s="272"/>
      <c r="O166" s="295"/>
      <c r="P166" s="272"/>
      <c r="Q166" s="272"/>
      <c r="R166" s="295"/>
      <c r="S166" s="272"/>
      <c r="T166" s="272"/>
      <c r="U166" s="294"/>
      <c r="V166" s="272"/>
      <c r="W166" s="66"/>
      <c r="X166" s="67"/>
      <c r="Y166" s="67"/>
      <c r="Z166" s="67"/>
      <c r="AA166" s="67"/>
      <c r="AB166" s="67"/>
      <c r="AC166" s="67"/>
    </row>
    <row r="167" spans="1:29" ht="21" customHeight="1" x14ac:dyDescent="0.2">
      <c r="A167" s="61"/>
      <c r="B167" s="171"/>
      <c r="C167" s="171"/>
      <c r="D167" s="169"/>
      <c r="E167" s="170"/>
      <c r="F167" s="169"/>
      <c r="G167" s="168"/>
      <c r="H167" s="296"/>
      <c r="I167" s="272"/>
      <c r="J167" s="272"/>
      <c r="K167" s="272"/>
      <c r="L167" s="295"/>
      <c r="M167" s="272"/>
      <c r="N167" s="272"/>
      <c r="O167" s="295"/>
      <c r="P167" s="272"/>
      <c r="Q167" s="272"/>
      <c r="R167" s="295"/>
      <c r="S167" s="272"/>
      <c r="T167" s="272"/>
      <c r="U167" s="294"/>
      <c r="V167" s="272"/>
      <c r="W167" s="66"/>
      <c r="X167" s="67"/>
      <c r="Y167" s="67"/>
      <c r="Z167" s="67"/>
      <c r="AA167" s="67"/>
      <c r="AB167" s="67"/>
      <c r="AC167" s="67"/>
    </row>
    <row r="168" spans="1:29" ht="21" customHeight="1" x14ac:dyDescent="0.2">
      <c r="A168" s="61"/>
      <c r="B168" s="171"/>
      <c r="C168" s="171"/>
      <c r="D168" s="169"/>
      <c r="E168" s="170"/>
      <c r="F168" s="169"/>
      <c r="G168" s="168"/>
      <c r="H168" s="296"/>
      <c r="I168" s="272"/>
      <c r="J168" s="272"/>
      <c r="K168" s="272"/>
      <c r="L168" s="295"/>
      <c r="M168" s="272"/>
      <c r="N168" s="272"/>
      <c r="O168" s="295"/>
      <c r="P168" s="272"/>
      <c r="Q168" s="272"/>
      <c r="R168" s="295"/>
      <c r="S168" s="272"/>
      <c r="T168" s="272"/>
      <c r="U168" s="294"/>
      <c r="V168" s="272"/>
      <c r="W168" s="66"/>
      <c r="X168" s="67"/>
      <c r="Y168" s="67"/>
      <c r="Z168" s="67"/>
      <c r="AA168" s="67"/>
      <c r="AB168" s="67"/>
      <c r="AC168" s="67"/>
    </row>
    <row r="169" spans="1:29" ht="21" customHeight="1" x14ac:dyDescent="0.2">
      <c r="A169" s="61"/>
      <c r="B169" s="171"/>
      <c r="C169" s="171"/>
      <c r="D169" s="169"/>
      <c r="E169" s="170"/>
      <c r="F169" s="169"/>
      <c r="G169" s="168"/>
      <c r="H169" s="296"/>
      <c r="I169" s="272"/>
      <c r="J169" s="272"/>
      <c r="K169" s="272"/>
      <c r="L169" s="295"/>
      <c r="M169" s="272"/>
      <c r="N169" s="272"/>
      <c r="O169" s="295"/>
      <c r="P169" s="272"/>
      <c r="Q169" s="272"/>
      <c r="R169" s="295"/>
      <c r="S169" s="272"/>
      <c r="T169" s="272"/>
      <c r="U169" s="294"/>
      <c r="V169" s="272"/>
      <c r="W169" s="66"/>
      <c r="X169" s="67"/>
      <c r="Y169" s="67"/>
      <c r="Z169" s="67"/>
      <c r="AA169" s="67"/>
      <c r="AB169" s="67"/>
      <c r="AC169" s="67"/>
    </row>
    <row r="170" spans="1:29" ht="21" customHeight="1" x14ac:dyDescent="0.2">
      <c r="A170" s="61"/>
      <c r="B170" s="171"/>
      <c r="C170" s="171"/>
      <c r="D170" s="169"/>
      <c r="E170" s="170"/>
      <c r="F170" s="169"/>
      <c r="G170" s="168"/>
      <c r="H170" s="296"/>
      <c r="I170" s="272"/>
      <c r="J170" s="272"/>
      <c r="K170" s="272"/>
      <c r="L170" s="295"/>
      <c r="M170" s="272"/>
      <c r="N170" s="272"/>
      <c r="O170" s="295"/>
      <c r="P170" s="272"/>
      <c r="Q170" s="272"/>
      <c r="R170" s="295"/>
      <c r="S170" s="272"/>
      <c r="T170" s="272"/>
      <c r="U170" s="294"/>
      <c r="V170" s="272"/>
      <c r="W170" s="66"/>
      <c r="X170" s="67"/>
      <c r="Y170" s="67"/>
      <c r="Z170" s="67"/>
      <c r="AA170" s="67"/>
      <c r="AB170" s="67"/>
      <c r="AC170" s="67"/>
    </row>
    <row r="171" spans="1:29" ht="21" customHeight="1" x14ac:dyDescent="0.2">
      <c r="A171" s="61"/>
      <c r="B171" s="171"/>
      <c r="C171" s="171"/>
      <c r="D171" s="169"/>
      <c r="E171" s="170"/>
      <c r="F171" s="169"/>
      <c r="G171" s="168"/>
      <c r="H171" s="296"/>
      <c r="I171" s="272"/>
      <c r="J171" s="272"/>
      <c r="K171" s="272"/>
      <c r="L171" s="295"/>
      <c r="M171" s="272"/>
      <c r="N171" s="272"/>
      <c r="O171" s="295"/>
      <c r="P171" s="272"/>
      <c r="Q171" s="272"/>
      <c r="R171" s="295"/>
      <c r="S171" s="272"/>
      <c r="T171" s="272"/>
      <c r="U171" s="294"/>
      <c r="V171" s="272"/>
      <c r="W171" s="66"/>
      <c r="X171" s="67"/>
      <c r="Y171" s="67"/>
      <c r="Z171" s="67"/>
      <c r="AA171" s="67"/>
      <c r="AB171" s="67"/>
      <c r="AC171" s="67"/>
    </row>
    <row r="172" spans="1:29" ht="21" customHeight="1" x14ac:dyDescent="0.2">
      <c r="A172" s="61"/>
      <c r="B172" s="171"/>
      <c r="C172" s="171"/>
      <c r="D172" s="169"/>
      <c r="E172" s="170"/>
      <c r="F172" s="169"/>
      <c r="G172" s="168"/>
      <c r="H172" s="296"/>
      <c r="I172" s="272"/>
      <c r="J172" s="272"/>
      <c r="K172" s="272"/>
      <c r="L172" s="295"/>
      <c r="M172" s="272"/>
      <c r="N172" s="272"/>
      <c r="O172" s="295"/>
      <c r="P172" s="272"/>
      <c r="Q172" s="272"/>
      <c r="R172" s="295"/>
      <c r="S172" s="272"/>
      <c r="T172" s="272"/>
      <c r="U172" s="294"/>
      <c r="V172" s="272"/>
      <c r="W172" s="66"/>
      <c r="X172" s="67"/>
      <c r="Y172" s="67"/>
      <c r="Z172" s="67"/>
      <c r="AA172" s="67"/>
      <c r="AB172" s="67"/>
      <c r="AC172" s="67"/>
    </row>
    <row r="173" spans="1:29" ht="21" customHeight="1" x14ac:dyDescent="0.2">
      <c r="A173" s="61"/>
      <c r="B173" s="171"/>
      <c r="C173" s="171"/>
      <c r="D173" s="169"/>
      <c r="E173" s="170"/>
      <c r="F173" s="169"/>
      <c r="G173" s="168"/>
      <c r="H173" s="296"/>
      <c r="I173" s="272"/>
      <c r="J173" s="272"/>
      <c r="K173" s="272"/>
      <c r="L173" s="295"/>
      <c r="M173" s="272"/>
      <c r="N173" s="272"/>
      <c r="O173" s="295"/>
      <c r="P173" s="272"/>
      <c r="Q173" s="272"/>
      <c r="R173" s="295"/>
      <c r="S173" s="272"/>
      <c r="T173" s="272"/>
      <c r="U173" s="294"/>
      <c r="V173" s="272"/>
      <c r="W173" s="66"/>
      <c r="X173" s="67"/>
      <c r="Y173" s="67"/>
      <c r="Z173" s="67"/>
      <c r="AA173" s="67"/>
      <c r="AB173" s="67"/>
      <c r="AC173" s="67"/>
    </row>
    <row r="174" spans="1:29" ht="21" customHeight="1" x14ac:dyDescent="0.2">
      <c r="A174" s="61"/>
      <c r="B174" s="171"/>
      <c r="C174" s="171"/>
      <c r="D174" s="169"/>
      <c r="E174" s="170"/>
      <c r="F174" s="169"/>
      <c r="G174" s="168"/>
      <c r="H174" s="296"/>
      <c r="I174" s="272"/>
      <c r="J174" s="272"/>
      <c r="K174" s="272"/>
      <c r="L174" s="295"/>
      <c r="M174" s="272"/>
      <c r="N174" s="272"/>
      <c r="O174" s="295"/>
      <c r="P174" s="272"/>
      <c r="Q174" s="272"/>
      <c r="R174" s="295"/>
      <c r="S174" s="272"/>
      <c r="T174" s="272"/>
      <c r="U174" s="294"/>
      <c r="V174" s="272"/>
      <c r="W174" s="66"/>
      <c r="X174" s="67"/>
      <c r="Y174" s="67"/>
      <c r="Z174" s="67"/>
      <c r="AA174" s="67"/>
      <c r="AB174" s="67"/>
      <c r="AC174" s="67"/>
    </row>
    <row r="175" spans="1:29" ht="21" customHeight="1" x14ac:dyDescent="0.2">
      <c r="A175" s="61"/>
      <c r="B175" s="171"/>
      <c r="C175" s="171"/>
      <c r="D175" s="169"/>
      <c r="E175" s="170"/>
      <c r="F175" s="169"/>
      <c r="G175" s="168"/>
      <c r="H175" s="296"/>
      <c r="I175" s="272"/>
      <c r="J175" s="272"/>
      <c r="K175" s="272"/>
      <c r="L175" s="295"/>
      <c r="M175" s="272"/>
      <c r="N175" s="272"/>
      <c r="O175" s="295"/>
      <c r="P175" s="272"/>
      <c r="Q175" s="272"/>
      <c r="R175" s="295"/>
      <c r="S175" s="272"/>
      <c r="T175" s="272"/>
      <c r="U175" s="294"/>
      <c r="V175" s="272"/>
      <c r="W175" s="66"/>
      <c r="X175" s="67"/>
      <c r="Y175" s="67"/>
      <c r="Z175" s="67"/>
      <c r="AA175" s="67"/>
      <c r="AB175" s="67"/>
      <c r="AC175" s="67"/>
    </row>
    <row r="176" spans="1:29" ht="21" customHeight="1" x14ac:dyDescent="0.2">
      <c r="A176" s="61"/>
      <c r="B176" s="171"/>
      <c r="C176" s="171"/>
      <c r="D176" s="169"/>
      <c r="E176" s="170"/>
      <c r="F176" s="169"/>
      <c r="G176" s="168"/>
      <c r="H176" s="296"/>
      <c r="I176" s="272"/>
      <c r="J176" s="272"/>
      <c r="K176" s="272"/>
      <c r="L176" s="295"/>
      <c r="M176" s="272"/>
      <c r="N176" s="272"/>
      <c r="O176" s="295"/>
      <c r="P176" s="272"/>
      <c r="Q176" s="272"/>
      <c r="R176" s="295"/>
      <c r="S176" s="272"/>
      <c r="T176" s="272"/>
      <c r="U176" s="294"/>
      <c r="V176" s="272"/>
      <c r="W176" s="66"/>
      <c r="X176" s="67"/>
      <c r="Y176" s="67"/>
      <c r="Z176" s="67"/>
      <c r="AA176" s="67"/>
      <c r="AB176" s="67"/>
      <c r="AC176" s="67"/>
    </row>
    <row r="177" spans="1:29" ht="21" customHeight="1" x14ac:dyDescent="0.2">
      <c r="A177" s="61"/>
      <c r="B177" s="171"/>
      <c r="C177" s="171"/>
      <c r="D177" s="169"/>
      <c r="E177" s="170"/>
      <c r="F177" s="169"/>
      <c r="G177" s="168"/>
      <c r="H177" s="296"/>
      <c r="I177" s="272"/>
      <c r="J177" s="272"/>
      <c r="K177" s="272"/>
      <c r="L177" s="295"/>
      <c r="M177" s="272"/>
      <c r="N177" s="272"/>
      <c r="O177" s="295"/>
      <c r="P177" s="272"/>
      <c r="Q177" s="272"/>
      <c r="R177" s="295"/>
      <c r="S177" s="272"/>
      <c r="T177" s="272"/>
      <c r="U177" s="294"/>
      <c r="V177" s="272"/>
      <c r="W177" s="66"/>
      <c r="X177" s="67"/>
      <c r="Y177" s="67"/>
      <c r="Z177" s="67"/>
      <c r="AA177" s="67"/>
      <c r="AB177" s="67"/>
      <c r="AC177" s="67"/>
    </row>
    <row r="178" spans="1:29" ht="21" customHeight="1" x14ac:dyDescent="0.2">
      <c r="A178" s="61"/>
      <c r="B178" s="171"/>
      <c r="C178" s="171"/>
      <c r="D178" s="169"/>
      <c r="E178" s="170"/>
      <c r="F178" s="169"/>
      <c r="G178" s="168"/>
      <c r="H178" s="296"/>
      <c r="I178" s="272"/>
      <c r="J178" s="272"/>
      <c r="K178" s="272"/>
      <c r="L178" s="295"/>
      <c r="M178" s="272"/>
      <c r="N178" s="272"/>
      <c r="O178" s="295"/>
      <c r="P178" s="272"/>
      <c r="Q178" s="272"/>
      <c r="R178" s="295"/>
      <c r="S178" s="272"/>
      <c r="T178" s="272"/>
      <c r="U178" s="294"/>
      <c r="V178" s="272"/>
      <c r="W178" s="66"/>
      <c r="X178" s="67"/>
      <c r="Y178" s="67"/>
      <c r="Z178" s="67"/>
      <c r="AA178" s="67"/>
      <c r="AB178" s="67"/>
      <c r="AC178" s="67"/>
    </row>
    <row r="179" spans="1:29" ht="21" customHeight="1" x14ac:dyDescent="0.2">
      <c r="A179" s="61"/>
      <c r="B179" s="171"/>
      <c r="C179" s="171"/>
      <c r="D179" s="169"/>
      <c r="E179" s="170"/>
      <c r="F179" s="169"/>
      <c r="G179" s="168"/>
      <c r="H179" s="296"/>
      <c r="I179" s="272"/>
      <c r="J179" s="272"/>
      <c r="K179" s="272"/>
      <c r="L179" s="295"/>
      <c r="M179" s="272"/>
      <c r="N179" s="272"/>
      <c r="O179" s="295"/>
      <c r="P179" s="272"/>
      <c r="Q179" s="272"/>
      <c r="R179" s="295"/>
      <c r="S179" s="272"/>
      <c r="T179" s="272"/>
      <c r="U179" s="294"/>
      <c r="V179" s="272"/>
      <c r="W179" s="66"/>
      <c r="X179" s="67"/>
      <c r="Y179" s="67"/>
      <c r="Z179" s="67"/>
      <c r="AA179" s="67"/>
      <c r="AB179" s="67"/>
      <c r="AC179" s="67"/>
    </row>
    <row r="180" spans="1:29" ht="21" customHeight="1" x14ac:dyDescent="0.2">
      <c r="A180" s="61"/>
      <c r="B180" s="171"/>
      <c r="C180" s="171"/>
      <c r="D180" s="169"/>
      <c r="E180" s="170"/>
      <c r="F180" s="169"/>
      <c r="G180" s="168"/>
      <c r="H180" s="296"/>
      <c r="I180" s="272"/>
      <c r="J180" s="272"/>
      <c r="K180" s="272"/>
      <c r="L180" s="295"/>
      <c r="M180" s="272"/>
      <c r="N180" s="272"/>
      <c r="O180" s="295"/>
      <c r="P180" s="272"/>
      <c r="Q180" s="272"/>
      <c r="R180" s="295"/>
      <c r="S180" s="272"/>
      <c r="T180" s="272"/>
      <c r="U180" s="294"/>
      <c r="V180" s="272"/>
      <c r="W180" s="66"/>
      <c r="X180" s="67"/>
      <c r="Y180" s="67"/>
      <c r="Z180" s="67"/>
      <c r="AA180" s="67"/>
      <c r="AB180" s="67"/>
      <c r="AC180" s="67"/>
    </row>
    <row r="181" spans="1:29" ht="21" customHeight="1" x14ac:dyDescent="0.2">
      <c r="A181" s="61"/>
      <c r="B181" s="171"/>
      <c r="C181" s="171"/>
      <c r="D181" s="169"/>
      <c r="E181" s="170"/>
      <c r="F181" s="169"/>
      <c r="G181" s="168"/>
      <c r="H181" s="296"/>
      <c r="I181" s="272"/>
      <c r="J181" s="272"/>
      <c r="K181" s="272"/>
      <c r="L181" s="295"/>
      <c r="M181" s="272"/>
      <c r="N181" s="272"/>
      <c r="O181" s="295"/>
      <c r="P181" s="272"/>
      <c r="Q181" s="272"/>
      <c r="R181" s="295"/>
      <c r="S181" s="272"/>
      <c r="T181" s="272"/>
      <c r="U181" s="294"/>
      <c r="V181" s="272"/>
      <c r="W181" s="66"/>
      <c r="X181" s="67"/>
      <c r="Y181" s="67"/>
      <c r="Z181" s="67"/>
      <c r="AA181" s="67"/>
      <c r="AB181" s="67"/>
      <c r="AC181" s="67"/>
    </row>
    <row r="182" spans="1:29" ht="21" customHeight="1" x14ac:dyDescent="0.2">
      <c r="A182" s="61"/>
      <c r="B182" s="171"/>
      <c r="C182" s="171"/>
      <c r="D182" s="169"/>
      <c r="E182" s="170"/>
      <c r="F182" s="169"/>
      <c r="G182" s="168"/>
      <c r="H182" s="296"/>
      <c r="I182" s="272"/>
      <c r="J182" s="272"/>
      <c r="K182" s="272"/>
      <c r="L182" s="295"/>
      <c r="M182" s="272"/>
      <c r="N182" s="272"/>
      <c r="O182" s="295"/>
      <c r="P182" s="272"/>
      <c r="Q182" s="272"/>
      <c r="R182" s="295"/>
      <c r="S182" s="272"/>
      <c r="T182" s="272"/>
      <c r="U182" s="294"/>
      <c r="V182" s="272"/>
      <c r="W182" s="66"/>
      <c r="X182" s="67"/>
      <c r="Y182" s="67"/>
      <c r="Z182" s="67"/>
      <c r="AA182" s="67"/>
      <c r="AB182" s="67"/>
      <c r="AC182" s="67"/>
    </row>
    <row r="183" spans="1:29" ht="21" customHeight="1" x14ac:dyDescent="0.2">
      <c r="A183" s="61"/>
      <c r="B183" s="171"/>
      <c r="C183" s="171"/>
      <c r="D183" s="169"/>
      <c r="E183" s="170"/>
      <c r="F183" s="169"/>
      <c r="G183" s="168"/>
      <c r="H183" s="296"/>
      <c r="I183" s="272"/>
      <c r="J183" s="272"/>
      <c r="K183" s="272"/>
      <c r="L183" s="295"/>
      <c r="M183" s="272"/>
      <c r="N183" s="272"/>
      <c r="O183" s="295"/>
      <c r="P183" s="272"/>
      <c r="Q183" s="272"/>
      <c r="R183" s="295"/>
      <c r="S183" s="272"/>
      <c r="T183" s="272"/>
      <c r="U183" s="294"/>
      <c r="V183" s="272"/>
      <c r="W183" s="66"/>
      <c r="X183" s="67"/>
      <c r="Y183" s="67"/>
      <c r="Z183" s="67"/>
      <c r="AA183" s="67"/>
      <c r="AB183" s="67"/>
      <c r="AC183" s="67"/>
    </row>
    <row r="184" spans="1:29" ht="21" customHeight="1" x14ac:dyDescent="0.2">
      <c r="A184" s="61"/>
      <c r="B184" s="171"/>
      <c r="C184" s="171"/>
      <c r="D184" s="169"/>
      <c r="E184" s="170"/>
      <c r="F184" s="169"/>
      <c r="G184" s="168"/>
      <c r="H184" s="296"/>
      <c r="I184" s="272"/>
      <c r="J184" s="272"/>
      <c r="K184" s="272"/>
      <c r="L184" s="295"/>
      <c r="M184" s="272"/>
      <c r="N184" s="272"/>
      <c r="O184" s="295"/>
      <c r="P184" s="272"/>
      <c r="Q184" s="272"/>
      <c r="R184" s="295"/>
      <c r="S184" s="272"/>
      <c r="T184" s="272"/>
      <c r="U184" s="294"/>
      <c r="V184" s="272"/>
      <c r="W184" s="66"/>
      <c r="X184" s="67"/>
      <c r="Y184" s="67"/>
      <c r="Z184" s="67"/>
      <c r="AA184" s="67"/>
      <c r="AB184" s="67"/>
      <c r="AC184" s="67"/>
    </row>
    <row r="185" spans="1:29" ht="21" customHeight="1" x14ac:dyDescent="0.2">
      <c r="A185" s="61"/>
      <c r="B185" s="171"/>
      <c r="C185" s="171"/>
      <c r="D185" s="169"/>
      <c r="E185" s="170"/>
      <c r="F185" s="169"/>
      <c r="G185" s="168"/>
      <c r="H185" s="296"/>
      <c r="I185" s="272"/>
      <c r="J185" s="272"/>
      <c r="K185" s="272"/>
      <c r="L185" s="295"/>
      <c r="M185" s="272"/>
      <c r="N185" s="272"/>
      <c r="O185" s="295"/>
      <c r="P185" s="272"/>
      <c r="Q185" s="272"/>
      <c r="R185" s="295"/>
      <c r="S185" s="272"/>
      <c r="T185" s="272"/>
      <c r="U185" s="294"/>
      <c r="V185" s="272"/>
      <c r="W185" s="66"/>
      <c r="X185" s="67"/>
      <c r="Y185" s="67"/>
      <c r="Z185" s="67"/>
      <c r="AA185" s="67"/>
      <c r="AB185" s="67"/>
      <c r="AC185" s="67"/>
    </row>
    <row r="186" spans="1:29" ht="21" customHeight="1" x14ac:dyDescent="0.2">
      <c r="A186" s="61"/>
      <c r="B186" s="171"/>
      <c r="C186" s="171"/>
      <c r="D186" s="169"/>
      <c r="E186" s="170"/>
      <c r="F186" s="169"/>
      <c r="G186" s="168"/>
      <c r="H186" s="296"/>
      <c r="I186" s="272"/>
      <c r="J186" s="272"/>
      <c r="K186" s="272"/>
      <c r="L186" s="295"/>
      <c r="M186" s="272"/>
      <c r="N186" s="272"/>
      <c r="O186" s="295"/>
      <c r="P186" s="272"/>
      <c r="Q186" s="272"/>
      <c r="R186" s="295"/>
      <c r="S186" s="272"/>
      <c r="T186" s="272"/>
      <c r="U186" s="294"/>
      <c r="V186" s="272"/>
      <c r="W186" s="66"/>
      <c r="X186" s="67"/>
      <c r="Y186" s="67"/>
      <c r="Z186" s="67"/>
      <c r="AA186" s="67"/>
      <c r="AB186" s="67"/>
      <c r="AC186" s="67"/>
    </row>
    <row r="187" spans="1:29" ht="21" customHeight="1" x14ac:dyDescent="0.2">
      <c r="A187" s="61"/>
      <c r="B187" s="171"/>
      <c r="C187" s="171"/>
      <c r="D187" s="169"/>
      <c r="E187" s="170"/>
      <c r="F187" s="169"/>
      <c r="G187" s="168"/>
      <c r="H187" s="296"/>
      <c r="I187" s="272"/>
      <c r="J187" s="272"/>
      <c r="K187" s="272"/>
      <c r="L187" s="295"/>
      <c r="M187" s="272"/>
      <c r="N187" s="272"/>
      <c r="O187" s="295"/>
      <c r="P187" s="272"/>
      <c r="Q187" s="272"/>
      <c r="R187" s="295"/>
      <c r="S187" s="272"/>
      <c r="T187" s="272"/>
      <c r="U187" s="294"/>
      <c r="V187" s="272"/>
      <c r="W187" s="66"/>
      <c r="X187" s="67"/>
      <c r="Y187" s="67"/>
      <c r="Z187" s="67"/>
      <c r="AA187" s="67"/>
      <c r="AB187" s="67"/>
      <c r="AC187" s="67"/>
    </row>
    <row r="188" spans="1:29" ht="21" customHeight="1" x14ac:dyDescent="0.2">
      <c r="A188" s="61"/>
      <c r="B188" s="171"/>
      <c r="C188" s="171"/>
      <c r="D188" s="169"/>
      <c r="E188" s="170"/>
      <c r="F188" s="169"/>
      <c r="G188" s="168"/>
      <c r="H188" s="296"/>
      <c r="I188" s="272"/>
      <c r="J188" s="272"/>
      <c r="K188" s="272"/>
      <c r="L188" s="295"/>
      <c r="M188" s="272"/>
      <c r="N188" s="272"/>
      <c r="O188" s="295"/>
      <c r="P188" s="272"/>
      <c r="Q188" s="272"/>
      <c r="R188" s="295"/>
      <c r="S188" s="272"/>
      <c r="T188" s="272"/>
      <c r="U188" s="294"/>
      <c r="V188" s="272"/>
      <c r="W188" s="66"/>
      <c r="X188" s="67"/>
      <c r="Y188" s="67"/>
      <c r="Z188" s="67"/>
      <c r="AA188" s="67"/>
      <c r="AB188" s="67"/>
      <c r="AC188" s="67"/>
    </row>
    <row r="189" spans="1:29" ht="21" customHeight="1" x14ac:dyDescent="0.2">
      <c r="A189" s="61"/>
      <c r="B189" s="171"/>
      <c r="C189" s="171"/>
      <c r="D189" s="169"/>
      <c r="E189" s="170"/>
      <c r="F189" s="169"/>
      <c r="G189" s="168"/>
      <c r="H189" s="296"/>
      <c r="I189" s="272"/>
      <c r="J189" s="272"/>
      <c r="K189" s="272"/>
      <c r="L189" s="295"/>
      <c r="M189" s="272"/>
      <c r="N189" s="272"/>
      <c r="O189" s="295"/>
      <c r="P189" s="272"/>
      <c r="Q189" s="272"/>
      <c r="R189" s="295"/>
      <c r="S189" s="272"/>
      <c r="T189" s="272"/>
      <c r="U189" s="294"/>
      <c r="V189" s="272"/>
      <c r="W189" s="66"/>
      <c r="X189" s="67"/>
      <c r="Y189" s="67"/>
      <c r="Z189" s="67"/>
      <c r="AA189" s="67"/>
      <c r="AB189" s="67"/>
      <c r="AC189" s="67"/>
    </row>
    <row r="190" spans="1:29" ht="21" customHeight="1" x14ac:dyDescent="0.2">
      <c r="A190" s="61"/>
      <c r="B190" s="171"/>
      <c r="C190" s="171"/>
      <c r="D190" s="169"/>
      <c r="E190" s="170"/>
      <c r="F190" s="169"/>
      <c r="G190" s="168"/>
      <c r="H190" s="296"/>
      <c r="I190" s="272"/>
      <c r="J190" s="272"/>
      <c r="K190" s="272"/>
      <c r="L190" s="295"/>
      <c r="M190" s="272"/>
      <c r="N190" s="272"/>
      <c r="O190" s="295"/>
      <c r="P190" s="272"/>
      <c r="Q190" s="272"/>
      <c r="R190" s="295"/>
      <c r="S190" s="272"/>
      <c r="T190" s="272"/>
      <c r="U190" s="294"/>
      <c r="V190" s="272"/>
      <c r="W190" s="66"/>
      <c r="X190" s="67"/>
      <c r="Y190" s="67"/>
      <c r="Z190" s="67"/>
      <c r="AA190" s="67"/>
      <c r="AB190" s="67"/>
      <c r="AC190" s="67"/>
    </row>
    <row r="191" spans="1:29" ht="21" customHeight="1" x14ac:dyDescent="0.2">
      <c r="A191" s="61"/>
      <c r="B191" s="171"/>
      <c r="C191" s="171"/>
      <c r="D191" s="169"/>
      <c r="E191" s="170"/>
      <c r="F191" s="169"/>
      <c r="G191" s="168"/>
      <c r="H191" s="296"/>
      <c r="I191" s="272"/>
      <c r="J191" s="272"/>
      <c r="K191" s="272"/>
      <c r="L191" s="295"/>
      <c r="M191" s="272"/>
      <c r="N191" s="272"/>
      <c r="O191" s="295"/>
      <c r="P191" s="272"/>
      <c r="Q191" s="272"/>
      <c r="R191" s="295"/>
      <c r="S191" s="272"/>
      <c r="T191" s="272"/>
      <c r="U191" s="294"/>
      <c r="V191" s="272"/>
      <c r="W191" s="66"/>
      <c r="X191" s="67"/>
      <c r="Y191" s="67"/>
      <c r="Z191" s="67"/>
      <c r="AA191" s="67"/>
      <c r="AB191" s="67"/>
      <c r="AC191" s="67"/>
    </row>
    <row r="192" spans="1:29" ht="21" customHeight="1" x14ac:dyDescent="0.2">
      <c r="A192" s="61"/>
      <c r="B192" s="171"/>
      <c r="C192" s="171"/>
      <c r="D192" s="169"/>
      <c r="E192" s="170"/>
      <c r="F192" s="169"/>
      <c r="G192" s="168"/>
      <c r="H192" s="296"/>
      <c r="I192" s="272"/>
      <c r="J192" s="272"/>
      <c r="K192" s="272"/>
      <c r="L192" s="295"/>
      <c r="M192" s="272"/>
      <c r="N192" s="272"/>
      <c r="O192" s="295"/>
      <c r="P192" s="272"/>
      <c r="Q192" s="272"/>
      <c r="R192" s="295"/>
      <c r="S192" s="272"/>
      <c r="T192" s="272"/>
      <c r="U192" s="294"/>
      <c r="V192" s="272"/>
      <c r="W192" s="66"/>
      <c r="X192" s="67"/>
      <c r="Y192" s="67"/>
      <c r="Z192" s="67"/>
      <c r="AA192" s="67"/>
      <c r="AB192" s="67"/>
      <c r="AC192" s="67"/>
    </row>
    <row r="193" spans="1:29" ht="21" customHeight="1" x14ac:dyDescent="0.2">
      <c r="A193" s="61"/>
      <c r="B193" s="171"/>
      <c r="C193" s="171"/>
      <c r="D193" s="169"/>
      <c r="E193" s="170"/>
      <c r="F193" s="169"/>
      <c r="G193" s="168"/>
      <c r="H193" s="296"/>
      <c r="I193" s="272"/>
      <c r="J193" s="272"/>
      <c r="K193" s="272"/>
      <c r="L193" s="295"/>
      <c r="M193" s="272"/>
      <c r="N193" s="272"/>
      <c r="O193" s="295"/>
      <c r="P193" s="272"/>
      <c r="Q193" s="272"/>
      <c r="R193" s="295"/>
      <c r="S193" s="272"/>
      <c r="T193" s="272"/>
      <c r="U193" s="294"/>
      <c r="V193" s="272"/>
      <c r="W193" s="66"/>
      <c r="X193" s="67"/>
      <c r="Y193" s="67"/>
      <c r="Z193" s="67"/>
      <c r="AA193" s="67"/>
      <c r="AB193" s="67"/>
      <c r="AC193" s="67"/>
    </row>
    <row r="194" spans="1:29" ht="21" customHeight="1" x14ac:dyDescent="0.2">
      <c r="A194" s="61"/>
      <c r="B194" s="171"/>
      <c r="C194" s="171"/>
      <c r="D194" s="169"/>
      <c r="E194" s="170"/>
      <c r="F194" s="169"/>
      <c r="G194" s="168"/>
      <c r="H194" s="296"/>
      <c r="I194" s="272"/>
      <c r="J194" s="272"/>
      <c r="K194" s="272"/>
      <c r="L194" s="295"/>
      <c r="M194" s="272"/>
      <c r="N194" s="272"/>
      <c r="O194" s="295"/>
      <c r="P194" s="272"/>
      <c r="Q194" s="272"/>
      <c r="R194" s="295"/>
      <c r="S194" s="272"/>
      <c r="T194" s="272"/>
      <c r="U194" s="294"/>
      <c r="V194" s="272"/>
      <c r="W194" s="66"/>
      <c r="X194" s="67"/>
      <c r="Y194" s="67"/>
      <c r="Z194" s="67"/>
      <c r="AA194" s="67"/>
      <c r="AB194" s="67"/>
      <c r="AC194" s="67"/>
    </row>
    <row r="195" spans="1:29" ht="21" customHeight="1" x14ac:dyDescent="0.2">
      <c r="A195" s="61"/>
      <c r="B195" s="171"/>
      <c r="C195" s="171"/>
      <c r="D195" s="169"/>
      <c r="E195" s="170"/>
      <c r="F195" s="169"/>
      <c r="G195" s="168"/>
      <c r="H195" s="296"/>
      <c r="I195" s="272"/>
      <c r="J195" s="272"/>
      <c r="K195" s="272"/>
      <c r="L195" s="295"/>
      <c r="M195" s="272"/>
      <c r="N195" s="272"/>
      <c r="O195" s="295"/>
      <c r="P195" s="272"/>
      <c r="Q195" s="272"/>
      <c r="R195" s="295"/>
      <c r="S195" s="272"/>
      <c r="T195" s="272"/>
      <c r="U195" s="294"/>
      <c r="V195" s="272"/>
      <c r="W195" s="66"/>
      <c r="X195" s="67"/>
      <c r="Y195" s="67"/>
      <c r="Z195" s="67"/>
      <c r="AA195" s="67"/>
      <c r="AB195" s="67"/>
      <c r="AC195" s="67"/>
    </row>
    <row r="196" spans="1:29" ht="21" customHeight="1" x14ac:dyDescent="0.2">
      <c r="A196" s="61"/>
      <c r="B196" s="171"/>
      <c r="C196" s="171"/>
      <c r="D196" s="169"/>
      <c r="E196" s="170"/>
      <c r="F196" s="169"/>
      <c r="G196" s="168"/>
      <c r="H196" s="296"/>
      <c r="I196" s="272"/>
      <c r="J196" s="272"/>
      <c r="K196" s="272"/>
      <c r="L196" s="295"/>
      <c r="M196" s="272"/>
      <c r="N196" s="272"/>
      <c r="O196" s="295"/>
      <c r="P196" s="272"/>
      <c r="Q196" s="272"/>
      <c r="R196" s="295"/>
      <c r="S196" s="272"/>
      <c r="T196" s="272"/>
      <c r="U196" s="294"/>
      <c r="V196" s="272"/>
      <c r="W196" s="66"/>
      <c r="X196" s="67"/>
      <c r="Y196" s="67"/>
      <c r="Z196" s="67"/>
      <c r="AA196" s="67"/>
      <c r="AB196" s="67"/>
      <c r="AC196" s="67"/>
    </row>
    <row r="197" spans="1:29" ht="21" customHeight="1" x14ac:dyDescent="0.2">
      <c r="A197" s="61"/>
      <c r="B197" s="171"/>
      <c r="C197" s="171"/>
      <c r="D197" s="169"/>
      <c r="E197" s="170"/>
      <c r="F197" s="169"/>
      <c r="G197" s="168"/>
      <c r="H197" s="296"/>
      <c r="I197" s="272"/>
      <c r="J197" s="272"/>
      <c r="K197" s="272"/>
      <c r="L197" s="295"/>
      <c r="M197" s="272"/>
      <c r="N197" s="272"/>
      <c r="O197" s="295"/>
      <c r="P197" s="272"/>
      <c r="Q197" s="272"/>
      <c r="R197" s="295"/>
      <c r="S197" s="272"/>
      <c r="T197" s="272"/>
      <c r="U197" s="294"/>
      <c r="V197" s="272"/>
      <c r="W197" s="66"/>
      <c r="X197" s="67"/>
      <c r="Y197" s="67"/>
      <c r="Z197" s="67"/>
      <c r="AA197" s="67"/>
      <c r="AB197" s="67"/>
      <c r="AC197" s="67"/>
    </row>
    <row r="198" spans="1:29" ht="21" customHeight="1" x14ac:dyDescent="0.2">
      <c r="A198" s="61"/>
      <c r="B198" s="171"/>
      <c r="C198" s="171"/>
      <c r="D198" s="169"/>
      <c r="E198" s="170"/>
      <c r="F198" s="169"/>
      <c r="G198" s="168"/>
      <c r="H198" s="296"/>
      <c r="I198" s="272"/>
      <c r="J198" s="272"/>
      <c r="K198" s="272"/>
      <c r="L198" s="295"/>
      <c r="M198" s="272"/>
      <c r="N198" s="272"/>
      <c r="O198" s="295"/>
      <c r="P198" s="272"/>
      <c r="Q198" s="272"/>
      <c r="R198" s="295"/>
      <c r="S198" s="272"/>
      <c r="T198" s="272"/>
      <c r="U198" s="294"/>
      <c r="V198" s="272"/>
      <c r="W198" s="66"/>
      <c r="X198" s="67"/>
      <c r="Y198" s="67"/>
      <c r="Z198" s="67"/>
      <c r="AA198" s="67"/>
      <c r="AB198" s="67"/>
      <c r="AC198" s="67"/>
    </row>
    <row r="199" spans="1:29" ht="21" customHeight="1" x14ac:dyDescent="0.2">
      <c r="A199" s="61"/>
      <c r="B199" s="171"/>
      <c r="C199" s="171"/>
      <c r="D199" s="169"/>
      <c r="E199" s="170"/>
      <c r="F199" s="169"/>
      <c r="G199" s="168"/>
      <c r="H199" s="296"/>
      <c r="I199" s="272"/>
      <c r="J199" s="272"/>
      <c r="K199" s="272"/>
      <c r="L199" s="295"/>
      <c r="M199" s="272"/>
      <c r="N199" s="272"/>
      <c r="O199" s="295"/>
      <c r="P199" s="272"/>
      <c r="Q199" s="272"/>
      <c r="R199" s="295"/>
      <c r="S199" s="272"/>
      <c r="T199" s="272"/>
      <c r="U199" s="294"/>
      <c r="V199" s="272"/>
      <c r="W199" s="66"/>
      <c r="X199" s="67"/>
      <c r="Y199" s="67"/>
      <c r="Z199" s="67"/>
      <c r="AA199" s="67"/>
      <c r="AB199" s="67"/>
      <c r="AC199" s="67"/>
    </row>
    <row r="200" spans="1:29" ht="21" customHeight="1" x14ac:dyDescent="0.2">
      <c r="A200" s="61"/>
      <c r="B200" s="171"/>
      <c r="C200" s="171"/>
      <c r="D200" s="169"/>
      <c r="E200" s="170"/>
      <c r="F200" s="169"/>
      <c r="G200" s="168"/>
      <c r="H200" s="296"/>
      <c r="I200" s="272"/>
      <c r="J200" s="272"/>
      <c r="K200" s="272"/>
      <c r="L200" s="295"/>
      <c r="M200" s="272"/>
      <c r="N200" s="272"/>
      <c r="O200" s="295"/>
      <c r="P200" s="272"/>
      <c r="Q200" s="272"/>
      <c r="R200" s="295"/>
      <c r="S200" s="272"/>
      <c r="T200" s="272"/>
      <c r="U200" s="294"/>
      <c r="V200" s="272"/>
      <c r="W200" s="66"/>
      <c r="X200" s="67"/>
      <c r="Y200" s="67"/>
      <c r="Z200" s="67"/>
      <c r="AA200" s="67"/>
      <c r="AB200" s="67"/>
      <c r="AC200" s="67"/>
    </row>
  </sheetData>
  <autoFilter ref="B9:V200" xr:uid="{EBF7A719-94FB-43AE-9311-04E156C165E9}">
    <filterColumn colId="6" showButton="0"/>
    <filterColumn colId="7" showButton="0"/>
    <filterColumn colId="8" showButton="0"/>
    <filterColumn colId="10" showButton="0"/>
    <filterColumn colId="11" showButton="0"/>
    <filterColumn colId="13" showButton="0"/>
    <filterColumn colId="14" showButton="0"/>
    <filterColumn colId="16" showButton="0"/>
    <filterColumn colId="17" showButton="0"/>
    <filterColumn colId="19" showButton="0"/>
  </autoFilter>
  <mergeCells count="969">
    <mergeCell ref="H121:K121"/>
    <mergeCell ref="L121:N121"/>
    <mergeCell ref="O121:Q121"/>
    <mergeCell ref="H122:K122"/>
    <mergeCell ref="L122:N122"/>
    <mergeCell ref="O122:Q122"/>
    <mergeCell ref="H123:K123"/>
    <mergeCell ref="H124:K124"/>
    <mergeCell ref="L124:N124"/>
    <mergeCell ref="O124:Q124"/>
    <mergeCell ref="H125:K125"/>
    <mergeCell ref="L125:N125"/>
    <mergeCell ref="O125:Q125"/>
    <mergeCell ref="H126:K126"/>
    <mergeCell ref="L123:N123"/>
    <mergeCell ref="O123:Q123"/>
    <mergeCell ref="H127:K127"/>
    <mergeCell ref="L127:N127"/>
    <mergeCell ref="O127:Q127"/>
    <mergeCell ref="H128:K128"/>
    <mergeCell ref="L128:N128"/>
    <mergeCell ref="O128:Q128"/>
    <mergeCell ref="H129:K129"/>
    <mergeCell ref="L126:N126"/>
    <mergeCell ref="O126:Q126"/>
    <mergeCell ref="H130:K130"/>
    <mergeCell ref="L130:N130"/>
    <mergeCell ref="O130:Q130"/>
    <mergeCell ref="H131:K131"/>
    <mergeCell ref="L131:N131"/>
    <mergeCell ref="O131:Q131"/>
    <mergeCell ref="H132:K132"/>
    <mergeCell ref="L129:N129"/>
    <mergeCell ref="O129:Q129"/>
    <mergeCell ref="H133:K133"/>
    <mergeCell ref="L133:N133"/>
    <mergeCell ref="O133:Q133"/>
    <mergeCell ref="H134:K134"/>
    <mergeCell ref="L134:N134"/>
    <mergeCell ref="O134:Q134"/>
    <mergeCell ref="H135:K135"/>
    <mergeCell ref="L132:N132"/>
    <mergeCell ref="O132:Q132"/>
    <mergeCell ref="H136:K136"/>
    <mergeCell ref="L136:N136"/>
    <mergeCell ref="O136:Q136"/>
    <mergeCell ref="H137:K137"/>
    <mergeCell ref="L137:N137"/>
    <mergeCell ref="O137:Q137"/>
    <mergeCell ref="H138:K138"/>
    <mergeCell ref="L135:N135"/>
    <mergeCell ref="O135:Q135"/>
    <mergeCell ref="H139:K139"/>
    <mergeCell ref="L139:N139"/>
    <mergeCell ref="O139:Q139"/>
    <mergeCell ref="H140:K140"/>
    <mergeCell ref="L140:N140"/>
    <mergeCell ref="O140:Q140"/>
    <mergeCell ref="H141:K141"/>
    <mergeCell ref="L138:N138"/>
    <mergeCell ref="O138:Q138"/>
    <mergeCell ref="H142:K142"/>
    <mergeCell ref="L142:N142"/>
    <mergeCell ref="O142:Q142"/>
    <mergeCell ref="H143:K143"/>
    <mergeCell ref="L143:N143"/>
    <mergeCell ref="O143:Q143"/>
    <mergeCell ref="H144:K144"/>
    <mergeCell ref="L141:N141"/>
    <mergeCell ref="O141:Q141"/>
    <mergeCell ref="H145:K145"/>
    <mergeCell ref="L145:N145"/>
    <mergeCell ref="O145:Q145"/>
    <mergeCell ref="H146:K146"/>
    <mergeCell ref="L146:N146"/>
    <mergeCell ref="O146:Q146"/>
    <mergeCell ref="H147:K147"/>
    <mergeCell ref="L144:N144"/>
    <mergeCell ref="O144:Q144"/>
    <mergeCell ref="H153:K153"/>
    <mergeCell ref="L150:N150"/>
    <mergeCell ref="O150:Q150"/>
    <mergeCell ref="H148:K148"/>
    <mergeCell ref="L148:N148"/>
    <mergeCell ref="O148:Q148"/>
    <mergeCell ref="H149:K149"/>
    <mergeCell ref="L149:N149"/>
    <mergeCell ref="O149:Q149"/>
    <mergeCell ref="H150:K150"/>
    <mergeCell ref="H151:K151"/>
    <mergeCell ref="L151:N151"/>
    <mergeCell ref="O151:Q151"/>
    <mergeCell ref="H152:K152"/>
    <mergeCell ref="L152:N152"/>
    <mergeCell ref="O152:Q152"/>
    <mergeCell ref="L153:N153"/>
    <mergeCell ref="O153:Q153"/>
    <mergeCell ref="H159:K159"/>
    <mergeCell ref="L156:N156"/>
    <mergeCell ref="O156:Q156"/>
    <mergeCell ref="H154:K154"/>
    <mergeCell ref="L154:N154"/>
    <mergeCell ref="O154:Q154"/>
    <mergeCell ref="H155:K155"/>
    <mergeCell ref="L155:N155"/>
    <mergeCell ref="O155:Q155"/>
    <mergeCell ref="H156:K156"/>
    <mergeCell ref="H157:K157"/>
    <mergeCell ref="L157:N157"/>
    <mergeCell ref="O157:Q157"/>
    <mergeCell ref="H158:K158"/>
    <mergeCell ref="L158:N158"/>
    <mergeCell ref="O158:Q158"/>
    <mergeCell ref="L159:N159"/>
    <mergeCell ref="O159:Q159"/>
    <mergeCell ref="L162:N162"/>
    <mergeCell ref="O162:Q162"/>
    <mergeCell ref="H160:K160"/>
    <mergeCell ref="L160:N160"/>
    <mergeCell ref="O160:Q160"/>
    <mergeCell ref="H161:K161"/>
    <mergeCell ref="L161:N161"/>
    <mergeCell ref="O161:Q161"/>
    <mergeCell ref="H162:K162"/>
    <mergeCell ref="L186:N186"/>
    <mergeCell ref="O186:Q186"/>
    <mergeCell ref="H184:K184"/>
    <mergeCell ref="L184:N184"/>
    <mergeCell ref="O184:Q184"/>
    <mergeCell ref="H185:K185"/>
    <mergeCell ref="L185:N185"/>
    <mergeCell ref="O185:Q185"/>
    <mergeCell ref="H186:K186"/>
    <mergeCell ref="L189:N189"/>
    <mergeCell ref="O189:Q189"/>
    <mergeCell ref="H187:K187"/>
    <mergeCell ref="L187:N187"/>
    <mergeCell ref="O187:Q187"/>
    <mergeCell ref="H188:K188"/>
    <mergeCell ref="L188:N188"/>
    <mergeCell ref="O188:Q188"/>
    <mergeCell ref="H189:K189"/>
    <mergeCell ref="H195:K195"/>
    <mergeCell ref="L192:N192"/>
    <mergeCell ref="O192:Q192"/>
    <mergeCell ref="H190:K190"/>
    <mergeCell ref="L190:N190"/>
    <mergeCell ref="O190:Q190"/>
    <mergeCell ref="H191:K191"/>
    <mergeCell ref="L191:N191"/>
    <mergeCell ref="O191:Q191"/>
    <mergeCell ref="H192:K192"/>
    <mergeCell ref="H15:K15"/>
    <mergeCell ref="L15:N15"/>
    <mergeCell ref="O15:Q15"/>
    <mergeCell ref="H16:K16"/>
    <mergeCell ref="L16:N16"/>
    <mergeCell ref="O16:Q16"/>
    <mergeCell ref="H17:K17"/>
    <mergeCell ref="L198:N198"/>
    <mergeCell ref="O198:Q198"/>
    <mergeCell ref="H196:K196"/>
    <mergeCell ref="L196:N196"/>
    <mergeCell ref="O196:Q196"/>
    <mergeCell ref="H197:K197"/>
    <mergeCell ref="L197:N197"/>
    <mergeCell ref="O197:Q197"/>
    <mergeCell ref="H198:K198"/>
    <mergeCell ref="L195:N195"/>
    <mergeCell ref="O195:Q195"/>
    <mergeCell ref="H193:K193"/>
    <mergeCell ref="L193:N193"/>
    <mergeCell ref="O193:Q193"/>
    <mergeCell ref="H194:K194"/>
    <mergeCell ref="L194:N194"/>
    <mergeCell ref="O194:Q194"/>
    <mergeCell ref="L168:N168"/>
    <mergeCell ref="O168:Q168"/>
    <mergeCell ref="H166:K166"/>
    <mergeCell ref="L166:N166"/>
    <mergeCell ref="O166:Q166"/>
    <mergeCell ref="H167:K167"/>
    <mergeCell ref="L167:N167"/>
    <mergeCell ref="O167:Q167"/>
    <mergeCell ref="H168:K168"/>
    <mergeCell ref="L165:N165"/>
    <mergeCell ref="O165:Q165"/>
    <mergeCell ref="H163:K163"/>
    <mergeCell ref="L163:N163"/>
    <mergeCell ref="O163:Q163"/>
    <mergeCell ref="H164:K164"/>
    <mergeCell ref="L164:N164"/>
    <mergeCell ref="O164:Q164"/>
    <mergeCell ref="H165:K165"/>
    <mergeCell ref="H199:K199"/>
    <mergeCell ref="L199:N199"/>
    <mergeCell ref="O199:Q199"/>
    <mergeCell ref="H200:K200"/>
    <mergeCell ref="L200:N200"/>
    <mergeCell ref="O200:Q200"/>
    <mergeCell ref="L171:N171"/>
    <mergeCell ref="O171:Q171"/>
    <mergeCell ref="H169:K169"/>
    <mergeCell ref="L169:N169"/>
    <mergeCell ref="O169:Q169"/>
    <mergeCell ref="H170:K170"/>
    <mergeCell ref="L170:N170"/>
    <mergeCell ref="O170:Q170"/>
    <mergeCell ref="H171:K171"/>
    <mergeCell ref="L174:N174"/>
    <mergeCell ref="O174:Q174"/>
    <mergeCell ref="H172:K172"/>
    <mergeCell ref="L172:N172"/>
    <mergeCell ref="O172:Q172"/>
    <mergeCell ref="H173:K173"/>
    <mergeCell ref="L173:N173"/>
    <mergeCell ref="O173:Q173"/>
    <mergeCell ref="H174:K174"/>
    <mergeCell ref="L177:N177"/>
    <mergeCell ref="O177:Q177"/>
    <mergeCell ref="H175:K175"/>
    <mergeCell ref="L175:N175"/>
    <mergeCell ref="O175:Q175"/>
    <mergeCell ref="H176:K176"/>
    <mergeCell ref="L176:N176"/>
    <mergeCell ref="O176:Q176"/>
    <mergeCell ref="H177:K177"/>
    <mergeCell ref="L180:N180"/>
    <mergeCell ref="O180:Q180"/>
    <mergeCell ref="H178:K178"/>
    <mergeCell ref="L178:N178"/>
    <mergeCell ref="O178:Q178"/>
    <mergeCell ref="H179:K179"/>
    <mergeCell ref="L179:N179"/>
    <mergeCell ref="O179:Q179"/>
    <mergeCell ref="H180:K180"/>
    <mergeCell ref="L183:N183"/>
    <mergeCell ref="O183:Q183"/>
    <mergeCell ref="H181:K181"/>
    <mergeCell ref="L181:N181"/>
    <mergeCell ref="O181:Q181"/>
    <mergeCell ref="H182:K182"/>
    <mergeCell ref="L182:N182"/>
    <mergeCell ref="O182:Q182"/>
    <mergeCell ref="H183:K183"/>
    <mergeCell ref="B8:F8"/>
    <mergeCell ref="L8:V8"/>
    <mergeCell ref="G8:H8"/>
    <mergeCell ref="H9:K9"/>
    <mergeCell ref="L9:N9"/>
    <mergeCell ref="O9:Q9"/>
    <mergeCell ref="R9:T9"/>
    <mergeCell ref="U9:V9"/>
    <mergeCell ref="L12:N12"/>
    <mergeCell ref="O12:Q12"/>
    <mergeCell ref="O2:V2"/>
    <mergeCell ref="L4:N6"/>
    <mergeCell ref="R4:T6"/>
    <mergeCell ref="U4:U6"/>
    <mergeCell ref="V4:V6"/>
    <mergeCell ref="H10:K10"/>
    <mergeCell ref="L10:N10"/>
    <mergeCell ref="O10:Q10"/>
    <mergeCell ref="H11:K11"/>
    <mergeCell ref="L11:N11"/>
    <mergeCell ref="O11:Q11"/>
    <mergeCell ref="R10:T10"/>
    <mergeCell ref="U10:V10"/>
    <mergeCell ref="R11:T11"/>
    <mergeCell ref="U11:V11"/>
    <mergeCell ref="R14:T14"/>
    <mergeCell ref="U14:V14"/>
    <mergeCell ref="H12:K12"/>
    <mergeCell ref="H13:K13"/>
    <mergeCell ref="L13:N13"/>
    <mergeCell ref="O13:Q13"/>
    <mergeCell ref="H14:K14"/>
    <mergeCell ref="L14:N14"/>
    <mergeCell ref="O14:Q14"/>
    <mergeCell ref="R13:T13"/>
    <mergeCell ref="U13:V13"/>
    <mergeCell ref="U21:V21"/>
    <mergeCell ref="L21:N21"/>
    <mergeCell ref="O21:Q21"/>
    <mergeCell ref="R15:T15"/>
    <mergeCell ref="U15:V15"/>
    <mergeCell ref="R16:T16"/>
    <mergeCell ref="U16:V16"/>
    <mergeCell ref="R17:T17"/>
    <mergeCell ref="U17:V17"/>
    <mergeCell ref="R18:T18"/>
    <mergeCell ref="U18:V18"/>
    <mergeCell ref="L17:N17"/>
    <mergeCell ref="O17:Q17"/>
    <mergeCell ref="O27:Q27"/>
    <mergeCell ref="L24:N24"/>
    <mergeCell ref="O24:Q24"/>
    <mergeCell ref="R22:T22"/>
    <mergeCell ref="U22:V22"/>
    <mergeCell ref="R23:T23"/>
    <mergeCell ref="U23:V23"/>
    <mergeCell ref="R24:T24"/>
    <mergeCell ref="U24:V24"/>
    <mergeCell ref="R25:T25"/>
    <mergeCell ref="U25:V25"/>
    <mergeCell ref="R26:T26"/>
    <mergeCell ref="H25:K25"/>
    <mergeCell ref="L25:N25"/>
    <mergeCell ref="O25:Q25"/>
    <mergeCell ref="H26:K26"/>
    <mergeCell ref="L26:N26"/>
    <mergeCell ref="O26:Q26"/>
    <mergeCell ref="H27:K27"/>
    <mergeCell ref="H18:K18"/>
    <mergeCell ref="L18:N18"/>
    <mergeCell ref="O18:Q18"/>
    <mergeCell ref="H24:K24"/>
    <mergeCell ref="H19:K19"/>
    <mergeCell ref="H20:K20"/>
    <mergeCell ref="H21:K21"/>
    <mergeCell ref="H22:K22"/>
    <mergeCell ref="H23:K23"/>
    <mergeCell ref="L19:N19"/>
    <mergeCell ref="O19:Q19"/>
    <mergeCell ref="L20:N20"/>
    <mergeCell ref="O20:Q20"/>
    <mergeCell ref="L22:N22"/>
    <mergeCell ref="O22:Q22"/>
    <mergeCell ref="L23:N23"/>
    <mergeCell ref="O23:Q23"/>
    <mergeCell ref="H30:K30"/>
    <mergeCell ref="R29:T29"/>
    <mergeCell ref="U29:V29"/>
    <mergeCell ref="R30:T30"/>
    <mergeCell ref="U30:V30"/>
    <mergeCell ref="R19:T19"/>
    <mergeCell ref="U19:V19"/>
    <mergeCell ref="R20:T20"/>
    <mergeCell ref="U20:V20"/>
    <mergeCell ref="R21:T21"/>
    <mergeCell ref="H28:K28"/>
    <mergeCell ref="L28:N28"/>
    <mergeCell ref="O28:Q28"/>
    <mergeCell ref="H29:K29"/>
    <mergeCell ref="L29:N29"/>
    <mergeCell ref="O29:Q29"/>
    <mergeCell ref="U26:V26"/>
    <mergeCell ref="R27:T27"/>
    <mergeCell ref="U27:V27"/>
    <mergeCell ref="R28:T28"/>
    <mergeCell ref="U28:V28"/>
    <mergeCell ref="L30:N30"/>
    <mergeCell ref="O30:Q30"/>
    <mergeCell ref="L27:N27"/>
    <mergeCell ref="L33:N33"/>
    <mergeCell ref="O33:Q33"/>
    <mergeCell ref="H31:K31"/>
    <mergeCell ref="L31:N31"/>
    <mergeCell ref="O31:Q31"/>
    <mergeCell ref="H32:K32"/>
    <mergeCell ref="L32:N32"/>
    <mergeCell ref="O32:Q32"/>
    <mergeCell ref="H33:K33"/>
    <mergeCell ref="L36:N36"/>
    <mergeCell ref="O36:Q36"/>
    <mergeCell ref="H34:K34"/>
    <mergeCell ref="L34:N34"/>
    <mergeCell ref="O34:Q34"/>
    <mergeCell ref="H35:K35"/>
    <mergeCell ref="L35:N35"/>
    <mergeCell ref="O35:Q35"/>
    <mergeCell ref="H36:K36"/>
    <mergeCell ref="L39:N39"/>
    <mergeCell ref="O39:Q39"/>
    <mergeCell ref="H37:K37"/>
    <mergeCell ref="L37:N37"/>
    <mergeCell ref="O37:Q37"/>
    <mergeCell ref="H38:K38"/>
    <mergeCell ref="L38:N38"/>
    <mergeCell ref="O38:Q38"/>
    <mergeCell ref="H39:K39"/>
    <mergeCell ref="L42:N42"/>
    <mergeCell ref="O42:Q42"/>
    <mergeCell ref="H40:K40"/>
    <mergeCell ref="L40:N40"/>
    <mergeCell ref="O40:Q40"/>
    <mergeCell ref="H41:K41"/>
    <mergeCell ref="L41:N41"/>
    <mergeCell ref="O41:Q41"/>
    <mergeCell ref="H42:K42"/>
    <mergeCell ref="L45:N45"/>
    <mergeCell ref="O45:Q45"/>
    <mergeCell ref="H43:K43"/>
    <mergeCell ref="L43:N43"/>
    <mergeCell ref="O43:Q43"/>
    <mergeCell ref="H44:K44"/>
    <mergeCell ref="L44:N44"/>
    <mergeCell ref="O44:Q44"/>
    <mergeCell ref="H45:K45"/>
    <mergeCell ref="L48:N48"/>
    <mergeCell ref="O48:Q48"/>
    <mergeCell ref="H46:K46"/>
    <mergeCell ref="L46:N46"/>
    <mergeCell ref="O46:Q46"/>
    <mergeCell ref="H47:K47"/>
    <mergeCell ref="L47:N47"/>
    <mergeCell ref="O47:Q47"/>
    <mergeCell ref="H48:K48"/>
    <mergeCell ref="L51:N51"/>
    <mergeCell ref="O51:Q51"/>
    <mergeCell ref="H49:K49"/>
    <mergeCell ref="L49:N49"/>
    <mergeCell ref="O49:Q49"/>
    <mergeCell ref="H50:K50"/>
    <mergeCell ref="L50:N50"/>
    <mergeCell ref="O50:Q50"/>
    <mergeCell ref="H51:K51"/>
    <mergeCell ref="L54:N54"/>
    <mergeCell ref="O54:Q54"/>
    <mergeCell ref="H52:K52"/>
    <mergeCell ref="L52:N52"/>
    <mergeCell ref="O52:Q52"/>
    <mergeCell ref="H53:K53"/>
    <mergeCell ref="L53:N53"/>
    <mergeCell ref="O53:Q53"/>
    <mergeCell ref="H54:K54"/>
    <mergeCell ref="L57:N57"/>
    <mergeCell ref="O57:Q57"/>
    <mergeCell ref="H55:K55"/>
    <mergeCell ref="L55:N55"/>
    <mergeCell ref="O55:Q55"/>
    <mergeCell ref="H56:K56"/>
    <mergeCell ref="L56:N56"/>
    <mergeCell ref="O56:Q56"/>
    <mergeCell ref="H57:K57"/>
    <mergeCell ref="L60:N60"/>
    <mergeCell ref="O60:Q60"/>
    <mergeCell ref="H58:K58"/>
    <mergeCell ref="L58:N58"/>
    <mergeCell ref="O58:Q58"/>
    <mergeCell ref="H59:K59"/>
    <mergeCell ref="L59:N59"/>
    <mergeCell ref="O59:Q59"/>
    <mergeCell ref="H60:K60"/>
    <mergeCell ref="L63:N63"/>
    <mergeCell ref="O63:Q63"/>
    <mergeCell ref="H61:K61"/>
    <mergeCell ref="L61:N61"/>
    <mergeCell ref="O61:Q61"/>
    <mergeCell ref="H62:K62"/>
    <mergeCell ref="L62:N62"/>
    <mergeCell ref="O62:Q62"/>
    <mergeCell ref="H63:K63"/>
    <mergeCell ref="L66:N66"/>
    <mergeCell ref="O66:Q66"/>
    <mergeCell ref="H64:K64"/>
    <mergeCell ref="L64:N64"/>
    <mergeCell ref="O64:Q64"/>
    <mergeCell ref="H65:K65"/>
    <mergeCell ref="L65:N65"/>
    <mergeCell ref="O65:Q65"/>
    <mergeCell ref="H66:K66"/>
    <mergeCell ref="L69:N69"/>
    <mergeCell ref="O69:Q69"/>
    <mergeCell ref="H67:K67"/>
    <mergeCell ref="L67:N67"/>
    <mergeCell ref="O67:Q67"/>
    <mergeCell ref="H68:K68"/>
    <mergeCell ref="L68:N68"/>
    <mergeCell ref="O68:Q68"/>
    <mergeCell ref="H69:K69"/>
    <mergeCell ref="L72:N72"/>
    <mergeCell ref="O72:Q72"/>
    <mergeCell ref="H70:K70"/>
    <mergeCell ref="L70:N70"/>
    <mergeCell ref="O70:Q70"/>
    <mergeCell ref="H71:K71"/>
    <mergeCell ref="L71:N71"/>
    <mergeCell ref="O71:Q71"/>
    <mergeCell ref="H72:K72"/>
    <mergeCell ref="L75:N75"/>
    <mergeCell ref="O75:Q75"/>
    <mergeCell ref="H73:K73"/>
    <mergeCell ref="L73:N73"/>
    <mergeCell ref="O73:Q73"/>
    <mergeCell ref="H74:K74"/>
    <mergeCell ref="L74:N74"/>
    <mergeCell ref="O74:Q74"/>
    <mergeCell ref="H75:K75"/>
    <mergeCell ref="U40:V40"/>
    <mergeCell ref="U45:V45"/>
    <mergeCell ref="R36:T36"/>
    <mergeCell ref="U36:V36"/>
    <mergeCell ref="R37:T37"/>
    <mergeCell ref="U37:V37"/>
    <mergeCell ref="R38:T38"/>
    <mergeCell ref="U38:V38"/>
    <mergeCell ref="R39:T39"/>
    <mergeCell ref="U39:V39"/>
    <mergeCell ref="R40:T40"/>
    <mergeCell ref="R41:T41"/>
    <mergeCell ref="U41:V41"/>
    <mergeCell ref="R42:T42"/>
    <mergeCell ref="U42:V42"/>
    <mergeCell ref="R43:T43"/>
    <mergeCell ref="U43:V43"/>
    <mergeCell ref="R44:T44"/>
    <mergeCell ref="U44:V44"/>
    <mergeCell ref="R45:T45"/>
    <mergeCell ref="L78:N78"/>
    <mergeCell ref="O78:Q78"/>
    <mergeCell ref="H76:K76"/>
    <mergeCell ref="L76:N76"/>
    <mergeCell ref="O76:Q76"/>
    <mergeCell ref="H77:K77"/>
    <mergeCell ref="L77:N77"/>
    <mergeCell ref="O77:Q77"/>
    <mergeCell ref="H78:K78"/>
    <mergeCell ref="R31:T31"/>
    <mergeCell ref="U31:V31"/>
    <mergeCell ref="R32:T32"/>
    <mergeCell ref="U32:V32"/>
    <mergeCell ref="R33:T33"/>
    <mergeCell ref="U33:V33"/>
    <mergeCell ref="R34:T34"/>
    <mergeCell ref="U34:V34"/>
    <mergeCell ref="R35:T35"/>
    <mergeCell ref="U35:V35"/>
    <mergeCell ref="U55:V55"/>
    <mergeCell ref="R46:T46"/>
    <mergeCell ref="U46:V46"/>
    <mergeCell ref="R47:T47"/>
    <mergeCell ref="U47:V47"/>
    <mergeCell ref="R48:T48"/>
    <mergeCell ref="U48:V48"/>
    <mergeCell ref="R49:T49"/>
    <mergeCell ref="U49:V49"/>
    <mergeCell ref="R50:T50"/>
    <mergeCell ref="U50:V50"/>
    <mergeCell ref="R51:T51"/>
    <mergeCell ref="U51:V51"/>
    <mergeCell ref="R52:T52"/>
    <mergeCell ref="U52:V52"/>
    <mergeCell ref="R53:T53"/>
    <mergeCell ref="U53:V53"/>
    <mergeCell ref="R54:T54"/>
    <mergeCell ref="U54:V54"/>
    <mergeCell ref="R55:T55"/>
    <mergeCell ref="R56:T56"/>
    <mergeCell ref="U56:V56"/>
    <mergeCell ref="R57:T57"/>
    <mergeCell ref="U57:V57"/>
    <mergeCell ref="R58:T58"/>
    <mergeCell ref="U58:V58"/>
    <mergeCell ref="R59:T59"/>
    <mergeCell ref="U59:V59"/>
    <mergeCell ref="R60:T60"/>
    <mergeCell ref="U60:V60"/>
    <mergeCell ref="R61:T61"/>
    <mergeCell ref="U61:V61"/>
    <mergeCell ref="R62:T62"/>
    <mergeCell ref="U62:V62"/>
    <mergeCell ref="R63:T63"/>
    <mergeCell ref="U63:V63"/>
    <mergeCell ref="R64:T64"/>
    <mergeCell ref="U64:V64"/>
    <mergeCell ref="R65:T65"/>
    <mergeCell ref="U65:V65"/>
    <mergeCell ref="U75:V75"/>
    <mergeCell ref="R66:T66"/>
    <mergeCell ref="U66:V66"/>
    <mergeCell ref="R67:T67"/>
    <mergeCell ref="U67:V67"/>
    <mergeCell ref="R68:T68"/>
    <mergeCell ref="U68:V68"/>
    <mergeCell ref="R69:T69"/>
    <mergeCell ref="U69:V69"/>
    <mergeCell ref="R70:T70"/>
    <mergeCell ref="U70:V70"/>
    <mergeCell ref="H81:K81"/>
    <mergeCell ref="R71:T71"/>
    <mergeCell ref="U71:V71"/>
    <mergeCell ref="R72:T72"/>
    <mergeCell ref="U72:V72"/>
    <mergeCell ref="R73:T73"/>
    <mergeCell ref="U73:V73"/>
    <mergeCell ref="R74:T74"/>
    <mergeCell ref="U74:V74"/>
    <mergeCell ref="R75:T75"/>
    <mergeCell ref="H79:K79"/>
    <mergeCell ref="L79:N79"/>
    <mergeCell ref="O79:Q79"/>
    <mergeCell ref="H80:K80"/>
    <mergeCell ref="L80:N80"/>
    <mergeCell ref="O80:Q80"/>
    <mergeCell ref="R76:T76"/>
    <mergeCell ref="U76:V76"/>
    <mergeCell ref="R77:T77"/>
    <mergeCell ref="U77:V77"/>
    <mergeCell ref="L81:N81"/>
    <mergeCell ref="O81:Q81"/>
    <mergeCell ref="R78:T78"/>
    <mergeCell ref="U78:V78"/>
    <mergeCell ref="L84:N84"/>
    <mergeCell ref="O84:Q84"/>
    <mergeCell ref="H82:K82"/>
    <mergeCell ref="L82:N82"/>
    <mergeCell ref="O82:Q82"/>
    <mergeCell ref="H83:K83"/>
    <mergeCell ref="L83:N83"/>
    <mergeCell ref="O83:Q83"/>
    <mergeCell ref="H84:K84"/>
    <mergeCell ref="L87:N87"/>
    <mergeCell ref="O87:Q87"/>
    <mergeCell ref="H85:K85"/>
    <mergeCell ref="L85:N85"/>
    <mergeCell ref="O85:Q85"/>
    <mergeCell ref="H86:K86"/>
    <mergeCell ref="L86:N86"/>
    <mergeCell ref="O86:Q86"/>
    <mergeCell ref="H87:K87"/>
    <mergeCell ref="L90:N90"/>
    <mergeCell ref="O90:Q90"/>
    <mergeCell ref="H88:K88"/>
    <mergeCell ref="L88:N88"/>
    <mergeCell ref="O88:Q88"/>
    <mergeCell ref="H89:K89"/>
    <mergeCell ref="L89:N89"/>
    <mergeCell ref="O89:Q89"/>
    <mergeCell ref="H90:K90"/>
    <mergeCell ref="L93:N93"/>
    <mergeCell ref="O93:Q93"/>
    <mergeCell ref="H91:K91"/>
    <mergeCell ref="L91:N91"/>
    <mergeCell ref="O91:Q91"/>
    <mergeCell ref="H92:K92"/>
    <mergeCell ref="L92:N92"/>
    <mergeCell ref="O92:Q92"/>
    <mergeCell ref="H93:K93"/>
    <mergeCell ref="L96:N96"/>
    <mergeCell ref="O96:Q96"/>
    <mergeCell ref="H94:K94"/>
    <mergeCell ref="L94:N94"/>
    <mergeCell ref="O94:Q94"/>
    <mergeCell ref="H95:K95"/>
    <mergeCell ref="L95:N95"/>
    <mergeCell ref="O95:Q95"/>
    <mergeCell ref="H96:K96"/>
    <mergeCell ref="L99:N99"/>
    <mergeCell ref="O99:Q99"/>
    <mergeCell ref="H97:K97"/>
    <mergeCell ref="L97:N97"/>
    <mergeCell ref="O97:Q97"/>
    <mergeCell ref="H98:K98"/>
    <mergeCell ref="L98:N98"/>
    <mergeCell ref="O98:Q98"/>
    <mergeCell ref="H99:K99"/>
    <mergeCell ref="L102:N102"/>
    <mergeCell ref="O102:Q102"/>
    <mergeCell ref="H100:K100"/>
    <mergeCell ref="L100:N100"/>
    <mergeCell ref="O100:Q100"/>
    <mergeCell ref="H101:K101"/>
    <mergeCell ref="L101:N101"/>
    <mergeCell ref="O101:Q101"/>
    <mergeCell ref="H102:K102"/>
    <mergeCell ref="L105:N105"/>
    <mergeCell ref="O105:Q105"/>
    <mergeCell ref="H103:K103"/>
    <mergeCell ref="L103:N103"/>
    <mergeCell ref="O103:Q103"/>
    <mergeCell ref="H104:K104"/>
    <mergeCell ref="L104:N104"/>
    <mergeCell ref="O104:Q104"/>
    <mergeCell ref="H105:K105"/>
    <mergeCell ref="L108:N108"/>
    <mergeCell ref="O108:Q108"/>
    <mergeCell ref="H106:K106"/>
    <mergeCell ref="L106:N106"/>
    <mergeCell ref="O106:Q106"/>
    <mergeCell ref="H107:K107"/>
    <mergeCell ref="L107:N107"/>
    <mergeCell ref="O107:Q107"/>
    <mergeCell ref="H108:K108"/>
    <mergeCell ref="L111:N111"/>
    <mergeCell ref="O111:Q111"/>
    <mergeCell ref="H109:K109"/>
    <mergeCell ref="L109:N109"/>
    <mergeCell ref="O109:Q109"/>
    <mergeCell ref="H110:K110"/>
    <mergeCell ref="L110:N110"/>
    <mergeCell ref="O110:Q110"/>
    <mergeCell ref="H111:K111"/>
    <mergeCell ref="L114:N114"/>
    <mergeCell ref="O114:Q114"/>
    <mergeCell ref="H112:K112"/>
    <mergeCell ref="L112:N112"/>
    <mergeCell ref="O112:Q112"/>
    <mergeCell ref="H113:K113"/>
    <mergeCell ref="L113:N113"/>
    <mergeCell ref="O113:Q113"/>
    <mergeCell ref="H114:K114"/>
    <mergeCell ref="H120:K120"/>
    <mergeCell ref="L117:N117"/>
    <mergeCell ref="O117:Q117"/>
    <mergeCell ref="H115:K115"/>
    <mergeCell ref="L115:N115"/>
    <mergeCell ref="O115:Q115"/>
    <mergeCell ref="H116:K116"/>
    <mergeCell ref="L116:N116"/>
    <mergeCell ref="O116:Q116"/>
    <mergeCell ref="H117:K117"/>
    <mergeCell ref="H118:K118"/>
    <mergeCell ref="L118:N118"/>
    <mergeCell ref="O118:Q118"/>
    <mergeCell ref="H119:K119"/>
    <mergeCell ref="L119:N119"/>
    <mergeCell ref="O119:Q119"/>
    <mergeCell ref="L120:N120"/>
    <mergeCell ref="O120:Q120"/>
    <mergeCell ref="L147:N147"/>
    <mergeCell ref="O147:Q147"/>
    <mergeCell ref="R157:T157"/>
    <mergeCell ref="U157:V157"/>
    <mergeCell ref="R158:T158"/>
    <mergeCell ref="U158:V158"/>
    <mergeCell ref="R159:T159"/>
    <mergeCell ref="U159:V159"/>
    <mergeCell ref="U160:V160"/>
    <mergeCell ref="R160:T160"/>
    <mergeCell ref="R149:T149"/>
    <mergeCell ref="U149:V149"/>
    <mergeCell ref="R161:T161"/>
    <mergeCell ref="U161:V161"/>
    <mergeCell ref="R162:T162"/>
    <mergeCell ref="U162:V162"/>
    <mergeCell ref="R163:T163"/>
    <mergeCell ref="U163:V163"/>
    <mergeCell ref="R164:T164"/>
    <mergeCell ref="U164:V164"/>
    <mergeCell ref="R165:T165"/>
    <mergeCell ref="U165:V165"/>
    <mergeCell ref="R166:T166"/>
    <mergeCell ref="U166:V166"/>
    <mergeCell ref="U167:V167"/>
    <mergeCell ref="R167:T167"/>
    <mergeCell ref="R168:T168"/>
    <mergeCell ref="U168:V168"/>
    <mergeCell ref="R169:T169"/>
    <mergeCell ref="U169:V169"/>
    <mergeCell ref="R170:T170"/>
    <mergeCell ref="U170:V170"/>
    <mergeCell ref="R171:T171"/>
    <mergeCell ref="U171:V171"/>
    <mergeCell ref="R172:T172"/>
    <mergeCell ref="U172:V172"/>
    <mergeCell ref="R173:T173"/>
    <mergeCell ref="U173:V173"/>
    <mergeCell ref="U174:V174"/>
    <mergeCell ref="R174:T174"/>
    <mergeCell ref="R175:T175"/>
    <mergeCell ref="U175:V175"/>
    <mergeCell ref="R176:T176"/>
    <mergeCell ref="U176:V176"/>
    <mergeCell ref="R177:T177"/>
    <mergeCell ref="U177:V177"/>
    <mergeCell ref="R178:T178"/>
    <mergeCell ref="U178:V178"/>
    <mergeCell ref="R179:T179"/>
    <mergeCell ref="U179:V179"/>
    <mergeCell ref="R180:T180"/>
    <mergeCell ref="U180:V180"/>
    <mergeCell ref="U181:V181"/>
    <mergeCell ref="R181:T181"/>
    <mergeCell ref="R182:T182"/>
    <mergeCell ref="U182:V182"/>
    <mergeCell ref="R183:T183"/>
    <mergeCell ref="U183:V183"/>
    <mergeCell ref="R184:T184"/>
    <mergeCell ref="U184:V184"/>
    <mergeCell ref="R185:T185"/>
    <mergeCell ref="U185:V185"/>
    <mergeCell ref="R186:T186"/>
    <mergeCell ref="U186:V186"/>
    <mergeCell ref="R188:T188"/>
    <mergeCell ref="R189:T189"/>
    <mergeCell ref="U189:V189"/>
    <mergeCell ref="R192:T192"/>
    <mergeCell ref="U192:V192"/>
    <mergeCell ref="R193:T193"/>
    <mergeCell ref="U193:V193"/>
    <mergeCell ref="R194:T194"/>
    <mergeCell ref="U194:V194"/>
    <mergeCell ref="R190:T190"/>
    <mergeCell ref="U190:V190"/>
    <mergeCell ref="R191:T191"/>
    <mergeCell ref="U191:V191"/>
    <mergeCell ref="R85:T85"/>
    <mergeCell ref="U85:V85"/>
    <mergeCell ref="R86:T86"/>
    <mergeCell ref="U86:V86"/>
    <mergeCell ref="R130:T130"/>
    <mergeCell ref="U130:V130"/>
    <mergeCell ref="R129:T129"/>
    <mergeCell ref="U129:V129"/>
    <mergeCell ref="R114:T114"/>
    <mergeCell ref="U114:V114"/>
    <mergeCell ref="R96:T96"/>
    <mergeCell ref="U96:V96"/>
    <mergeCell ref="R87:T87"/>
    <mergeCell ref="U87:V87"/>
    <mergeCell ref="R88:T88"/>
    <mergeCell ref="U88:V88"/>
    <mergeCell ref="R118:T118"/>
    <mergeCell ref="U118:V118"/>
    <mergeCell ref="R115:T115"/>
    <mergeCell ref="U115:V115"/>
    <mergeCell ref="R82:T82"/>
    <mergeCell ref="U82:V82"/>
    <mergeCell ref="R83:T83"/>
    <mergeCell ref="U83:V83"/>
    <mergeCell ref="R84:T84"/>
    <mergeCell ref="U84:V84"/>
    <mergeCell ref="U105:V105"/>
    <mergeCell ref="R108:T108"/>
    <mergeCell ref="U108:V108"/>
    <mergeCell ref="R109:T109"/>
    <mergeCell ref="U109:V109"/>
    <mergeCell ref="U110:V110"/>
    <mergeCell ref="R110:T110"/>
    <mergeCell ref="R106:T106"/>
    <mergeCell ref="U106:V106"/>
    <mergeCell ref="R107:T107"/>
    <mergeCell ref="U107:V107"/>
    <mergeCell ref="R113:T113"/>
    <mergeCell ref="U113:V113"/>
    <mergeCell ref="R79:T79"/>
    <mergeCell ref="U79:V79"/>
    <mergeCell ref="R80:T80"/>
    <mergeCell ref="U80:V80"/>
    <mergeCell ref="R81:T81"/>
    <mergeCell ref="U81:V81"/>
    <mergeCell ref="R200:T200"/>
    <mergeCell ref="U200:V200"/>
    <mergeCell ref="R197:T197"/>
    <mergeCell ref="U197:V197"/>
    <mergeCell ref="R198:T198"/>
    <mergeCell ref="U198:V198"/>
    <mergeCell ref="R137:T137"/>
    <mergeCell ref="U137:V137"/>
    <mergeCell ref="R138:T138"/>
    <mergeCell ref="U138:V138"/>
    <mergeCell ref="R142:T142"/>
    <mergeCell ref="U142:V142"/>
    <mergeCell ref="R143:T143"/>
    <mergeCell ref="U143:V143"/>
    <mergeCell ref="R152:T152"/>
    <mergeCell ref="U152:V152"/>
    <mergeCell ref="U153:V153"/>
    <mergeCell ref="R153:T153"/>
    <mergeCell ref="R195:T195"/>
    <mergeCell ref="R196:T196"/>
    <mergeCell ref="U196:V196"/>
    <mergeCell ref="U95:V95"/>
    <mergeCell ref="R92:T92"/>
    <mergeCell ref="U92:V92"/>
    <mergeCell ref="R91:T91"/>
    <mergeCell ref="U91:V91"/>
    <mergeCell ref="R135:T135"/>
    <mergeCell ref="U135:V135"/>
    <mergeCell ref="R116:T116"/>
    <mergeCell ref="U116:V116"/>
    <mergeCell ref="U117:V117"/>
    <mergeCell ref="R117:T117"/>
    <mergeCell ref="R111:T111"/>
    <mergeCell ref="U111:V111"/>
    <mergeCell ref="R112:T112"/>
    <mergeCell ref="U112:V112"/>
    <mergeCell ref="U103:V103"/>
    <mergeCell ref="R103:T103"/>
    <mergeCell ref="R104:T104"/>
    <mergeCell ref="U104:V104"/>
    <mergeCell ref="R105:T105"/>
    <mergeCell ref="R119:T119"/>
    <mergeCell ref="R199:T199"/>
    <mergeCell ref="U199:V199"/>
    <mergeCell ref="R128:T128"/>
    <mergeCell ref="U128:V128"/>
    <mergeCell ref="R131:T131"/>
    <mergeCell ref="U131:V131"/>
    <mergeCell ref="U132:V132"/>
    <mergeCell ref="R132:T132"/>
    <mergeCell ref="R133:T133"/>
    <mergeCell ref="U133:V133"/>
    <mergeCell ref="R187:T187"/>
    <mergeCell ref="U187:V187"/>
    <mergeCell ref="U188:V188"/>
    <mergeCell ref="R150:T150"/>
    <mergeCell ref="U150:V150"/>
    <mergeCell ref="R151:T151"/>
    <mergeCell ref="U151:V151"/>
    <mergeCell ref="R154:T154"/>
    <mergeCell ref="U154:V154"/>
    <mergeCell ref="R155:T155"/>
    <mergeCell ref="U155:V155"/>
    <mergeCell ref="R156:T156"/>
    <mergeCell ref="U156:V156"/>
    <mergeCell ref="U195:V195"/>
    <mergeCell ref="Y11:AC100"/>
    <mergeCell ref="R12:T12"/>
    <mergeCell ref="U12:V12"/>
    <mergeCell ref="R100:T100"/>
    <mergeCell ref="U100:V100"/>
    <mergeCell ref="R101:T101"/>
    <mergeCell ref="U101:V101"/>
    <mergeCell ref="R102:T102"/>
    <mergeCell ref="U102:V102"/>
    <mergeCell ref="R97:T97"/>
    <mergeCell ref="U97:V97"/>
    <mergeCell ref="R98:T98"/>
    <mergeCell ref="U98:V98"/>
    <mergeCell ref="R99:T99"/>
    <mergeCell ref="U99:V99"/>
    <mergeCell ref="R89:T89"/>
    <mergeCell ref="U89:V89"/>
    <mergeCell ref="R90:T90"/>
    <mergeCell ref="U90:V90"/>
    <mergeCell ref="R93:T93"/>
    <mergeCell ref="U93:V93"/>
    <mergeCell ref="R94:T94"/>
    <mergeCell ref="U94:V94"/>
    <mergeCell ref="R95:T95"/>
    <mergeCell ref="R148:T148"/>
    <mergeCell ref="U148:V148"/>
    <mergeCell ref="U139:V139"/>
    <mergeCell ref="R139:T139"/>
    <mergeCell ref="R140:T140"/>
    <mergeCell ref="U140:V140"/>
    <mergeCell ref="R141:T141"/>
    <mergeCell ref="U141:V141"/>
    <mergeCell ref="R144:T144"/>
    <mergeCell ref="U144:V144"/>
    <mergeCell ref="R145:T145"/>
    <mergeCell ref="U145:V145"/>
    <mergeCell ref="U146:V146"/>
    <mergeCell ref="R146:T146"/>
    <mergeCell ref="U119:V119"/>
    <mergeCell ref="R120:T120"/>
    <mergeCell ref="U120:V120"/>
    <mergeCell ref="R121:T121"/>
    <mergeCell ref="U121:V121"/>
    <mergeCell ref="R136:T136"/>
    <mergeCell ref="U136:V136"/>
    <mergeCell ref="R147:T147"/>
    <mergeCell ref="U147:V147"/>
    <mergeCell ref="R122:T122"/>
    <mergeCell ref="U122:V122"/>
    <mergeCell ref="R123:T123"/>
    <mergeCell ref="U123:V123"/>
    <mergeCell ref="R124:T124"/>
    <mergeCell ref="U124:V124"/>
    <mergeCell ref="R134:T134"/>
    <mergeCell ref="U134:V134"/>
    <mergeCell ref="U125:V125"/>
    <mergeCell ref="R125:T125"/>
    <mergeCell ref="R126:T126"/>
    <mergeCell ref="U126:V126"/>
    <mergeCell ref="R127:T127"/>
    <mergeCell ref="U127:V127"/>
  </mergeCells>
  <conditionalFormatting sqref="G10:G200">
    <cfRule type="cellIs" dxfId="17" priority="1" stopIfTrue="1" operator="equal">
      <formula>"High"</formula>
    </cfRule>
    <cfRule type="cellIs" dxfId="16" priority="2" stopIfTrue="1" operator="equal">
      <formula>"Medium"</formula>
    </cfRule>
    <cfRule type="cellIs" dxfId="15" priority="3" stopIfTrue="1" operator="equal">
      <formula>"Low"</formula>
    </cfRule>
  </conditionalFormatting>
  <conditionalFormatting sqref="U4:U6">
    <cfRule type="cellIs" dxfId="14" priority="4" operator="greaterThan">
      <formula>1</formula>
    </cfRule>
    <cfRule type="cellIs" dxfId="13" priority="5" operator="greaterThan">
      <formula>0</formula>
    </cfRule>
  </conditionalFormatting>
  <dataValidations count="4">
    <dataValidation type="list" allowBlank="1" sqref="G10:G200" xr:uid="{00000000-0002-0000-0100-000003000000}">
      <formula1>$AA$3:$AA$25</formula1>
    </dataValidation>
    <dataValidation type="list" allowBlank="1" sqref="L10:L200 O10:O200 R10:R200" xr:uid="{00000000-0002-0000-0100-000002000000}">
      <formula1>$A$1:$A$2</formula1>
    </dataValidation>
    <dataValidation type="list" allowBlank="1" sqref="C10:C200" xr:uid="{00000000-0002-0000-0100-000001000000}">
      <formula1>$Y$3:$Y$9</formula1>
    </dataValidation>
    <dataValidation type="list" allowBlank="1" sqref="B10:B200" xr:uid="{00000000-0002-0000-0100-000000000000}">
      <formula1>$AC$3:$AC$9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4A4D-C3FE-447E-9146-D2D4063EB452}">
  <sheetPr>
    <outlinePr summaryBelow="0" summaryRight="0"/>
  </sheetPr>
  <dimension ref="A1:W999"/>
  <sheetViews>
    <sheetView showGridLines="0" tabSelected="1" workbookViewId="0">
      <pane ySplit="9" topLeftCell="A10" activePane="bottomLeft" state="frozen"/>
      <selection pane="bottomLeft" activeCell="I10" sqref="I10:J10"/>
    </sheetView>
  </sheetViews>
  <sheetFormatPr defaultColWidth="12.5703125" defaultRowHeight="15.75" customHeight="1" x14ac:dyDescent="0.2"/>
  <cols>
    <col min="1" max="1" width="2.85546875" style="40" customWidth="1"/>
    <col min="2" max="2" width="10.28515625" style="65" customWidth="1"/>
    <col min="3" max="3" width="11.42578125" style="85" customWidth="1"/>
    <col min="4" max="5" width="33.7109375" style="65" customWidth="1"/>
    <col min="6" max="6" width="10.28515625" style="65" customWidth="1"/>
    <col min="7" max="8" width="9.85546875" style="65" customWidth="1"/>
    <col min="9" max="9" width="19.5703125" style="65" customWidth="1"/>
    <col min="10" max="10" width="13.5703125" style="65" customWidth="1"/>
    <col min="11" max="11" width="22.7109375" style="86" customWidth="1"/>
    <col min="12" max="12" width="13.5703125" style="86" customWidth="1"/>
    <col min="13" max="13" width="16.7109375" style="65" customWidth="1"/>
    <col min="14" max="15" width="12.7109375" style="65" customWidth="1"/>
    <col min="16" max="17" width="2.85546875" style="40" customWidth="1"/>
    <col min="18" max="18" width="12.5703125" style="40"/>
    <col min="19" max="19" width="2.85546875" style="40" customWidth="1"/>
    <col min="20" max="20" width="12.5703125" style="40"/>
    <col min="21" max="21" width="90.28515625" style="67" customWidth="1"/>
    <col min="22" max="23" width="12.5703125" style="88"/>
    <col min="24" max="16384" width="12.5703125" style="40"/>
  </cols>
  <sheetData>
    <row r="1" spans="1:23" ht="10.5" customHeight="1" x14ac:dyDescent="0.2">
      <c r="A1" s="37"/>
      <c r="B1" s="38"/>
      <c r="C1" s="38"/>
      <c r="D1" s="38"/>
      <c r="E1" s="38"/>
      <c r="F1" s="38"/>
      <c r="G1" s="38"/>
      <c r="H1" s="38"/>
      <c r="I1" s="38"/>
      <c r="J1" s="38"/>
      <c r="K1" s="38"/>
      <c r="L1" s="38"/>
      <c r="M1" s="38"/>
      <c r="N1" s="38"/>
      <c r="O1" s="38"/>
      <c r="P1" s="39"/>
      <c r="Q1" s="57"/>
      <c r="R1" s="58" t="str">
        <f>CHAR(169) &amp; " Kinesis Projects Limited, 2024"</f>
        <v>© Kinesis Projects Limited, 2024</v>
      </c>
      <c r="S1" s="57"/>
      <c r="T1" s="57"/>
    </row>
    <row r="2" spans="1:23" ht="39" thickBot="1" x14ac:dyDescent="0.6">
      <c r="A2" s="37"/>
      <c r="B2" s="41" t="s">
        <v>47</v>
      </c>
      <c r="C2" s="42"/>
      <c r="D2" s="42"/>
      <c r="E2" s="42"/>
      <c r="F2" s="42"/>
      <c r="G2" s="42"/>
      <c r="H2" s="42"/>
      <c r="I2" s="42"/>
      <c r="J2" s="42"/>
      <c r="K2" s="42"/>
      <c r="L2" s="303" t="s">
        <v>50</v>
      </c>
      <c r="M2" s="288"/>
      <c r="N2" s="288"/>
      <c r="O2" s="288"/>
      <c r="P2" s="39"/>
      <c r="Q2" s="57"/>
      <c r="R2" s="59" t="s">
        <v>51</v>
      </c>
      <c r="S2" s="57"/>
      <c r="T2" s="59" t="s">
        <v>52</v>
      </c>
    </row>
    <row r="3" spans="1:23" ht="21" customHeight="1" thickTop="1" x14ac:dyDescent="0.2">
      <c r="A3" s="38"/>
      <c r="B3" s="38"/>
      <c r="C3" s="38"/>
      <c r="D3" s="38"/>
      <c r="E3" s="38"/>
      <c r="F3" s="38"/>
      <c r="G3" s="38"/>
      <c r="H3" s="38"/>
      <c r="I3" s="38"/>
      <c r="J3" s="38"/>
      <c r="K3" s="38"/>
      <c r="L3" s="38"/>
      <c r="M3" s="38"/>
      <c r="N3" s="38"/>
      <c r="O3" s="38"/>
      <c r="P3" s="39"/>
      <c r="Q3" s="57"/>
      <c r="R3" s="60" t="s">
        <v>53</v>
      </c>
      <c r="S3" s="57"/>
      <c r="T3" s="60" t="s">
        <v>54</v>
      </c>
    </row>
    <row r="4" spans="1:23" ht="21" customHeight="1" x14ac:dyDescent="0.2">
      <c r="A4" s="61"/>
      <c r="B4" s="62" t="s">
        <v>6</v>
      </c>
      <c r="C4" s="63"/>
      <c r="D4" s="64" t="s">
        <v>7</v>
      </c>
      <c r="E4" s="63"/>
      <c r="F4" s="63"/>
      <c r="G4" s="63"/>
      <c r="H4" s="61"/>
      <c r="J4" s="290">
        <f>COUNTIFS(A10:A13,3,H10:H13,"")</f>
        <v>0</v>
      </c>
      <c r="K4" s="304" t="s">
        <v>55</v>
      </c>
      <c r="L4" s="290">
        <f ca="1">COUNTIFS(H10:H11,"&lt;"&amp;TODAY())</f>
        <v>1</v>
      </c>
      <c r="M4" s="304" t="s">
        <v>56</v>
      </c>
      <c r="N4" s="290">
        <f>COUNTIFS(F10:F200,"&gt;7",A10:A200,"&gt;0")</f>
        <v>2</v>
      </c>
      <c r="O4" s="304" t="s">
        <v>57</v>
      </c>
      <c r="P4" s="66"/>
      <c r="Q4" s="67"/>
      <c r="R4" s="60" t="s">
        <v>58</v>
      </c>
      <c r="S4" s="67"/>
      <c r="T4" s="60" t="s">
        <v>59</v>
      </c>
    </row>
    <row r="5" spans="1:23" ht="21" customHeight="1" x14ac:dyDescent="0.2">
      <c r="A5" s="61"/>
      <c r="B5" s="62" t="s">
        <v>12</v>
      </c>
      <c r="C5" s="63"/>
      <c r="D5" s="64" t="s">
        <v>13</v>
      </c>
      <c r="E5" s="63"/>
      <c r="F5" s="63"/>
      <c r="G5" s="63"/>
      <c r="H5" s="61"/>
      <c r="J5" s="272"/>
      <c r="K5" s="272"/>
      <c r="L5" s="272"/>
      <c r="M5" s="272"/>
      <c r="N5" s="272"/>
      <c r="O5" s="272"/>
      <c r="P5" s="66"/>
      <c r="Q5" s="67"/>
      <c r="R5" s="60" t="s">
        <v>60</v>
      </c>
      <c r="S5" s="67"/>
      <c r="T5" s="60" t="s">
        <v>61</v>
      </c>
    </row>
    <row r="6" spans="1:23" ht="21" customHeight="1" x14ac:dyDescent="0.2">
      <c r="A6" s="38"/>
      <c r="B6" s="62" t="s">
        <v>16</v>
      </c>
      <c r="C6" s="63"/>
      <c r="D6" s="64" t="s">
        <v>17</v>
      </c>
      <c r="E6" s="63"/>
      <c r="F6" s="63"/>
      <c r="G6" s="63"/>
      <c r="H6" s="61"/>
      <c r="J6" s="272"/>
      <c r="K6" s="272"/>
      <c r="L6" s="272"/>
      <c r="M6" s="272"/>
      <c r="N6" s="272"/>
      <c r="O6" s="272"/>
      <c r="P6" s="39"/>
      <c r="Q6" s="57"/>
      <c r="R6" s="60" t="s">
        <v>62</v>
      </c>
      <c r="S6" s="57"/>
      <c r="T6" s="57"/>
    </row>
    <row r="7" spans="1:23" ht="21" customHeight="1" x14ac:dyDescent="0.2">
      <c r="A7" s="38"/>
      <c r="B7" s="38"/>
      <c r="C7" s="38"/>
      <c r="D7" s="38"/>
      <c r="E7" s="38"/>
      <c r="F7" s="38"/>
      <c r="G7" s="38"/>
      <c r="H7" s="38"/>
      <c r="I7" s="38"/>
      <c r="J7" s="38"/>
      <c r="K7" s="38"/>
      <c r="L7" s="38"/>
      <c r="M7" s="38"/>
      <c r="N7" s="38"/>
      <c r="O7" s="38"/>
      <c r="P7" s="39"/>
      <c r="Q7" s="57"/>
      <c r="R7" s="60" t="s">
        <v>63</v>
      </c>
      <c r="S7" s="57"/>
      <c r="T7" s="57"/>
    </row>
    <row r="8" spans="1:23" ht="21" customHeight="1" x14ac:dyDescent="0.2">
      <c r="A8" s="38"/>
      <c r="B8" s="299" t="s">
        <v>64</v>
      </c>
      <c r="C8" s="300"/>
      <c r="D8" s="300"/>
      <c r="E8" s="300"/>
      <c r="F8" s="300"/>
      <c r="G8" s="300"/>
      <c r="H8" s="68"/>
      <c r="I8" s="291" t="s">
        <v>65</v>
      </c>
      <c r="J8" s="291"/>
      <c r="K8" s="292" t="s">
        <v>66</v>
      </c>
      <c r="L8" s="292"/>
      <c r="M8" s="292"/>
      <c r="N8" s="292"/>
      <c r="O8" s="70" t="s">
        <v>67</v>
      </c>
      <c r="P8" s="45"/>
      <c r="Q8" s="71"/>
      <c r="R8" s="60" t="s">
        <v>68</v>
      </c>
      <c r="S8" s="71"/>
      <c r="T8" s="71"/>
    </row>
    <row r="9" spans="1:23" ht="21" customHeight="1" x14ac:dyDescent="0.2">
      <c r="A9" s="46"/>
      <c r="B9" s="47" t="s">
        <v>48</v>
      </c>
      <c r="C9" s="47" t="s">
        <v>69</v>
      </c>
      <c r="D9" s="47" t="s">
        <v>70</v>
      </c>
      <c r="E9" s="47" t="s">
        <v>71</v>
      </c>
      <c r="F9" s="47" t="s">
        <v>72</v>
      </c>
      <c r="G9" s="47" t="s">
        <v>73</v>
      </c>
      <c r="H9" s="47" t="s">
        <v>74</v>
      </c>
      <c r="I9" s="297" t="s">
        <v>75</v>
      </c>
      <c r="J9" s="297"/>
      <c r="K9" s="298" t="s">
        <v>76</v>
      </c>
      <c r="L9" s="298"/>
      <c r="M9" s="73" t="s">
        <v>77</v>
      </c>
      <c r="N9" s="73" t="s">
        <v>78</v>
      </c>
      <c r="O9" s="74" t="s">
        <v>79</v>
      </c>
      <c r="P9" s="45"/>
      <c r="Q9" s="71"/>
      <c r="R9" s="60"/>
      <c r="S9" s="71"/>
      <c r="T9" s="71"/>
    </row>
    <row r="10" spans="1:23" ht="31.5" customHeight="1" x14ac:dyDescent="0.2">
      <c r="A10" s="75">
        <f t="shared" ref="A10:A200" si="0">IFERROR(MATCH($B10,$R$3:$R$6,0),0)</f>
        <v>3</v>
      </c>
      <c r="B10" s="76" t="s">
        <v>60</v>
      </c>
      <c r="C10" s="77">
        <v>45516</v>
      </c>
      <c r="D10" s="78" t="s">
        <v>80</v>
      </c>
      <c r="E10" s="79" t="s">
        <v>81</v>
      </c>
      <c r="F10" s="76">
        <v>8</v>
      </c>
      <c r="G10" s="76" t="s">
        <v>59</v>
      </c>
      <c r="H10" s="77">
        <v>45608</v>
      </c>
      <c r="I10" s="301" t="s">
        <v>28</v>
      </c>
      <c r="J10" s="301"/>
      <c r="K10" s="302"/>
      <c r="L10" s="302"/>
      <c r="M10" s="79"/>
      <c r="N10" s="77"/>
      <c r="O10" s="77"/>
      <c r="P10" s="39"/>
      <c r="Q10" s="57"/>
      <c r="R10" s="57"/>
      <c r="S10" s="57"/>
      <c r="T10" s="57"/>
    </row>
    <row r="11" spans="1:23" ht="50.25" customHeight="1" x14ac:dyDescent="0.2">
      <c r="A11" s="75">
        <f t="shared" si="0"/>
        <v>0</v>
      </c>
      <c r="B11" s="76" t="s">
        <v>63</v>
      </c>
      <c r="C11" s="77">
        <v>45536</v>
      </c>
      <c r="D11" s="78" t="s">
        <v>82</v>
      </c>
      <c r="E11" s="79" t="s">
        <v>83</v>
      </c>
      <c r="F11" s="76">
        <v>7</v>
      </c>
      <c r="G11" s="76" t="s">
        <v>61</v>
      </c>
      <c r="H11" s="77"/>
      <c r="I11" s="301" t="s">
        <v>32</v>
      </c>
      <c r="J11" s="301"/>
      <c r="K11" s="302" t="s">
        <v>84</v>
      </c>
      <c r="L11" s="302"/>
      <c r="M11" s="79" t="s">
        <v>85</v>
      </c>
      <c r="N11" s="77">
        <v>45566</v>
      </c>
      <c r="O11" s="77">
        <v>45591</v>
      </c>
      <c r="P11" s="66"/>
      <c r="Q11" s="67"/>
      <c r="R11" s="306" t="s">
        <v>92</v>
      </c>
      <c r="S11" s="306"/>
      <c r="T11" s="306"/>
      <c r="U11" s="306"/>
      <c r="V11" s="89"/>
      <c r="W11" s="89"/>
    </row>
    <row r="12" spans="1:23" ht="25.5" x14ac:dyDescent="0.2">
      <c r="A12" s="80">
        <f t="shared" si="0"/>
        <v>4</v>
      </c>
      <c r="B12" s="81" t="s">
        <v>62</v>
      </c>
      <c r="C12" s="77">
        <v>45492</v>
      </c>
      <c r="D12" s="82" t="s">
        <v>86</v>
      </c>
      <c r="E12" s="83" t="s">
        <v>87</v>
      </c>
      <c r="F12" s="81">
        <v>5</v>
      </c>
      <c r="G12" s="81" t="s">
        <v>61</v>
      </c>
      <c r="H12" s="77"/>
      <c r="I12" s="301" t="s">
        <v>33</v>
      </c>
      <c r="J12" s="301"/>
      <c r="K12" s="305" t="s">
        <v>88</v>
      </c>
      <c r="L12" s="305"/>
      <c r="M12" s="84" t="s">
        <v>89</v>
      </c>
      <c r="N12" s="77">
        <v>45588</v>
      </c>
      <c r="O12" s="77"/>
      <c r="P12" s="66"/>
      <c r="Q12" s="67"/>
      <c r="R12" s="306"/>
      <c r="S12" s="306"/>
      <c r="T12" s="306"/>
      <c r="U12" s="306"/>
      <c r="V12" s="89"/>
      <c r="W12" s="89"/>
    </row>
    <row r="13" spans="1:23" ht="47.25" customHeight="1" x14ac:dyDescent="0.2">
      <c r="A13" s="75">
        <f t="shared" si="0"/>
        <v>1</v>
      </c>
      <c r="B13" s="81" t="s">
        <v>53</v>
      </c>
      <c r="C13" s="77">
        <v>45615</v>
      </c>
      <c r="D13" s="82" t="s">
        <v>90</v>
      </c>
      <c r="E13" s="83"/>
      <c r="F13" s="81">
        <v>9</v>
      </c>
      <c r="G13" s="81" t="s">
        <v>61</v>
      </c>
      <c r="H13" s="78"/>
      <c r="I13" s="301" t="s">
        <v>37</v>
      </c>
      <c r="J13" s="301"/>
      <c r="K13" s="305"/>
      <c r="L13" s="305"/>
      <c r="M13" s="84"/>
      <c r="N13" s="77"/>
      <c r="O13" s="77"/>
      <c r="P13" s="66"/>
      <c r="Q13" s="67"/>
      <c r="R13" s="306"/>
      <c r="S13" s="306"/>
      <c r="T13" s="306"/>
      <c r="U13" s="306"/>
      <c r="V13" s="89"/>
      <c r="W13" s="89"/>
    </row>
    <row r="14" spans="1:23" ht="21" customHeight="1" x14ac:dyDescent="0.2">
      <c r="A14" s="75">
        <f t="shared" si="0"/>
        <v>0</v>
      </c>
      <c r="B14" s="81"/>
      <c r="C14" s="77"/>
      <c r="D14" s="82"/>
      <c r="E14" s="83"/>
      <c r="F14" s="81"/>
      <c r="G14" s="81"/>
      <c r="H14" s="78"/>
      <c r="I14" s="301"/>
      <c r="J14" s="301"/>
      <c r="K14" s="305"/>
      <c r="L14" s="305"/>
      <c r="M14" s="84"/>
      <c r="N14" s="77"/>
      <c r="O14" s="77"/>
      <c r="P14" s="66"/>
      <c r="Q14" s="67"/>
      <c r="R14" s="306"/>
      <c r="S14" s="306"/>
      <c r="T14" s="306"/>
      <c r="U14" s="306"/>
      <c r="V14" s="89"/>
      <c r="W14" s="89"/>
    </row>
    <row r="15" spans="1:23" ht="21" customHeight="1" x14ac:dyDescent="0.2">
      <c r="A15" s="75">
        <f t="shared" si="0"/>
        <v>0</v>
      </c>
      <c r="B15" s="81"/>
      <c r="C15" s="77"/>
      <c r="D15" s="82"/>
      <c r="E15" s="83"/>
      <c r="F15" s="81"/>
      <c r="G15" s="81"/>
      <c r="H15" s="78"/>
      <c r="I15" s="301"/>
      <c r="J15" s="301"/>
      <c r="K15" s="305"/>
      <c r="L15" s="305"/>
      <c r="M15" s="84"/>
      <c r="N15" s="77"/>
      <c r="O15" s="77"/>
      <c r="P15" s="66"/>
      <c r="Q15" s="67"/>
      <c r="R15" s="306"/>
      <c r="S15" s="306"/>
      <c r="T15" s="306"/>
      <c r="U15" s="306"/>
      <c r="V15" s="89"/>
      <c r="W15" s="89"/>
    </row>
    <row r="16" spans="1:23" ht="21" customHeight="1" x14ac:dyDescent="0.2">
      <c r="A16" s="75">
        <f t="shared" si="0"/>
        <v>0</v>
      </c>
      <c r="B16" s="81"/>
      <c r="C16" s="77"/>
      <c r="D16" s="82"/>
      <c r="E16" s="83"/>
      <c r="F16" s="81"/>
      <c r="G16" s="81"/>
      <c r="H16" s="78"/>
      <c r="I16" s="301"/>
      <c r="J16" s="301"/>
      <c r="K16" s="305"/>
      <c r="L16" s="305"/>
      <c r="M16" s="84"/>
      <c r="N16" s="77"/>
      <c r="O16" s="77"/>
      <c r="P16" s="66"/>
      <c r="Q16" s="67"/>
      <c r="R16" s="306"/>
      <c r="S16" s="306"/>
      <c r="T16" s="306"/>
      <c r="U16" s="306"/>
      <c r="V16" s="89"/>
      <c r="W16" s="89"/>
    </row>
    <row r="17" spans="1:23" ht="21" customHeight="1" x14ac:dyDescent="0.2">
      <c r="A17" s="75">
        <f t="shared" si="0"/>
        <v>0</v>
      </c>
      <c r="B17" s="81"/>
      <c r="C17" s="77"/>
      <c r="D17" s="82"/>
      <c r="E17" s="83"/>
      <c r="F17" s="81"/>
      <c r="G17" s="81"/>
      <c r="H17" s="78"/>
      <c r="I17" s="301"/>
      <c r="J17" s="301"/>
      <c r="K17" s="305"/>
      <c r="L17" s="305"/>
      <c r="M17" s="84"/>
      <c r="N17" s="77"/>
      <c r="O17" s="77"/>
      <c r="P17" s="66"/>
      <c r="Q17" s="67"/>
      <c r="R17" s="306"/>
      <c r="S17" s="306"/>
      <c r="T17" s="306"/>
      <c r="U17" s="306"/>
      <c r="V17" s="89"/>
      <c r="W17" s="89"/>
    </row>
    <row r="18" spans="1:23" ht="21" customHeight="1" x14ac:dyDescent="0.2">
      <c r="A18" s="75">
        <f t="shared" si="0"/>
        <v>0</v>
      </c>
      <c r="B18" s="81"/>
      <c r="C18" s="77"/>
      <c r="D18" s="82"/>
      <c r="E18" s="83"/>
      <c r="F18" s="81"/>
      <c r="G18" s="81"/>
      <c r="H18" s="78"/>
      <c r="I18" s="301"/>
      <c r="J18" s="301"/>
      <c r="K18" s="305"/>
      <c r="L18" s="305"/>
      <c r="M18" s="84"/>
      <c r="N18" s="77"/>
      <c r="O18" s="77"/>
      <c r="P18" s="66"/>
      <c r="Q18" s="67"/>
      <c r="R18" s="306"/>
      <c r="S18" s="306"/>
      <c r="T18" s="306"/>
      <c r="U18" s="306"/>
      <c r="V18" s="89"/>
      <c r="W18" s="89"/>
    </row>
    <row r="19" spans="1:23" ht="21" customHeight="1" x14ac:dyDescent="0.2">
      <c r="A19" s="75">
        <f t="shared" si="0"/>
        <v>0</v>
      </c>
      <c r="B19" s="81"/>
      <c r="C19" s="77"/>
      <c r="D19" s="82"/>
      <c r="E19" s="83"/>
      <c r="F19" s="81"/>
      <c r="G19" s="81"/>
      <c r="H19" s="78"/>
      <c r="I19" s="301"/>
      <c r="J19" s="301"/>
      <c r="K19" s="305"/>
      <c r="L19" s="305"/>
      <c r="M19" s="84"/>
      <c r="N19" s="77"/>
      <c r="O19" s="77"/>
      <c r="P19" s="66"/>
      <c r="Q19" s="67"/>
      <c r="R19" s="306"/>
      <c r="S19" s="306"/>
      <c r="T19" s="306"/>
      <c r="U19" s="306"/>
      <c r="V19" s="89"/>
      <c r="W19" s="89"/>
    </row>
    <row r="20" spans="1:23" ht="21" customHeight="1" x14ac:dyDescent="0.2">
      <c r="A20" s="75">
        <f t="shared" si="0"/>
        <v>0</v>
      </c>
      <c r="B20" s="81"/>
      <c r="C20" s="77"/>
      <c r="D20" s="82"/>
      <c r="E20" s="83"/>
      <c r="F20" s="81"/>
      <c r="G20" s="81"/>
      <c r="H20" s="78"/>
      <c r="I20" s="301"/>
      <c r="J20" s="301"/>
      <c r="K20" s="305"/>
      <c r="L20" s="305"/>
      <c r="M20" s="84"/>
      <c r="N20" s="77"/>
      <c r="O20" s="77"/>
      <c r="P20" s="66"/>
      <c r="Q20" s="67"/>
      <c r="R20" s="306"/>
      <c r="S20" s="306"/>
      <c r="T20" s="306"/>
      <c r="U20" s="306"/>
      <c r="V20" s="89"/>
      <c r="W20" s="89"/>
    </row>
    <row r="21" spans="1:23" ht="21" customHeight="1" x14ac:dyDescent="0.2">
      <c r="A21" s="75">
        <f t="shared" si="0"/>
        <v>0</v>
      </c>
      <c r="B21" s="81"/>
      <c r="C21" s="77"/>
      <c r="D21" s="82"/>
      <c r="E21" s="83"/>
      <c r="F21" s="81"/>
      <c r="G21" s="81"/>
      <c r="H21" s="78"/>
      <c r="I21" s="301"/>
      <c r="J21" s="301"/>
      <c r="K21" s="305"/>
      <c r="L21" s="305"/>
      <c r="M21" s="84"/>
      <c r="N21" s="77"/>
      <c r="O21" s="77"/>
      <c r="P21" s="66"/>
      <c r="Q21" s="67"/>
      <c r="R21" s="306"/>
      <c r="S21" s="306"/>
      <c r="T21" s="306"/>
      <c r="U21" s="306"/>
      <c r="V21" s="89"/>
      <c r="W21" s="89"/>
    </row>
    <row r="22" spans="1:23" ht="21" customHeight="1" x14ac:dyDescent="0.2">
      <c r="A22" s="75">
        <f t="shared" si="0"/>
        <v>0</v>
      </c>
      <c r="B22" s="81"/>
      <c r="C22" s="77"/>
      <c r="D22" s="82"/>
      <c r="E22" s="83"/>
      <c r="F22" s="81"/>
      <c r="G22" s="81"/>
      <c r="H22" s="78"/>
      <c r="I22" s="301"/>
      <c r="J22" s="301"/>
      <c r="K22" s="305"/>
      <c r="L22" s="305"/>
      <c r="M22" s="84"/>
      <c r="N22" s="77"/>
      <c r="O22" s="77"/>
      <c r="P22" s="66"/>
      <c r="Q22" s="67"/>
      <c r="R22" s="306"/>
      <c r="S22" s="306"/>
      <c r="T22" s="306"/>
      <c r="U22" s="306"/>
      <c r="V22" s="89"/>
      <c r="W22" s="89"/>
    </row>
    <row r="23" spans="1:23" ht="21" customHeight="1" x14ac:dyDescent="0.2">
      <c r="A23" s="75">
        <f t="shared" si="0"/>
        <v>0</v>
      </c>
      <c r="B23" s="81"/>
      <c r="C23" s="77"/>
      <c r="D23" s="82"/>
      <c r="E23" s="83"/>
      <c r="F23" s="81"/>
      <c r="G23" s="81"/>
      <c r="H23" s="78"/>
      <c r="I23" s="301"/>
      <c r="J23" s="301"/>
      <c r="K23" s="305"/>
      <c r="L23" s="305"/>
      <c r="M23" s="84"/>
      <c r="N23" s="77"/>
      <c r="O23" s="77"/>
      <c r="P23" s="66"/>
      <c r="Q23" s="67"/>
      <c r="R23" s="306"/>
      <c r="S23" s="306"/>
      <c r="T23" s="306"/>
      <c r="U23" s="306"/>
      <c r="V23" s="89"/>
      <c r="W23" s="89"/>
    </row>
    <row r="24" spans="1:23" ht="21" customHeight="1" x14ac:dyDescent="0.2">
      <c r="A24" s="75">
        <f t="shared" si="0"/>
        <v>0</v>
      </c>
      <c r="B24" s="81"/>
      <c r="C24" s="77"/>
      <c r="D24" s="82"/>
      <c r="E24" s="83"/>
      <c r="F24" s="81"/>
      <c r="G24" s="81"/>
      <c r="H24" s="78"/>
      <c r="I24" s="301"/>
      <c r="J24" s="301"/>
      <c r="K24" s="305"/>
      <c r="L24" s="305"/>
      <c r="M24" s="84"/>
      <c r="N24" s="77"/>
      <c r="O24" s="77"/>
      <c r="P24" s="66"/>
      <c r="Q24" s="67"/>
      <c r="R24" s="306"/>
      <c r="S24" s="306"/>
      <c r="T24" s="306"/>
      <c r="U24" s="306"/>
      <c r="V24" s="89"/>
      <c r="W24" s="89"/>
    </row>
    <row r="25" spans="1:23" ht="21" customHeight="1" x14ac:dyDescent="0.2">
      <c r="A25" s="75">
        <f t="shared" si="0"/>
        <v>0</v>
      </c>
      <c r="B25" s="81"/>
      <c r="C25" s="77"/>
      <c r="D25" s="82"/>
      <c r="E25" s="83"/>
      <c r="F25" s="81"/>
      <c r="G25" s="81"/>
      <c r="H25" s="78"/>
      <c r="I25" s="301"/>
      <c r="J25" s="301"/>
      <c r="K25" s="305"/>
      <c r="L25" s="305"/>
      <c r="M25" s="84"/>
      <c r="N25" s="77"/>
      <c r="O25" s="77"/>
      <c r="P25" s="66"/>
      <c r="Q25" s="67"/>
      <c r="R25" s="306"/>
      <c r="S25" s="306"/>
      <c r="T25" s="306"/>
      <c r="U25" s="306"/>
      <c r="V25" s="89"/>
      <c r="W25" s="89"/>
    </row>
    <row r="26" spans="1:23" ht="21" customHeight="1" x14ac:dyDescent="0.2">
      <c r="A26" s="75">
        <f t="shared" si="0"/>
        <v>0</v>
      </c>
      <c r="B26" s="81"/>
      <c r="C26" s="77"/>
      <c r="D26" s="82"/>
      <c r="E26" s="83"/>
      <c r="F26" s="81"/>
      <c r="G26" s="81"/>
      <c r="H26" s="78"/>
      <c r="I26" s="301"/>
      <c r="J26" s="301"/>
      <c r="K26" s="305"/>
      <c r="L26" s="305"/>
      <c r="M26" s="84"/>
      <c r="N26" s="77"/>
      <c r="O26" s="77"/>
      <c r="P26" s="66"/>
      <c r="Q26" s="67"/>
      <c r="R26" s="306"/>
      <c r="S26" s="306"/>
      <c r="T26" s="306"/>
      <c r="U26" s="306"/>
      <c r="V26" s="89"/>
      <c r="W26" s="89"/>
    </row>
    <row r="27" spans="1:23" ht="21" customHeight="1" x14ac:dyDescent="0.2">
      <c r="A27" s="75">
        <f t="shared" si="0"/>
        <v>0</v>
      </c>
      <c r="B27" s="81"/>
      <c r="C27" s="77"/>
      <c r="D27" s="82"/>
      <c r="E27" s="83"/>
      <c r="F27" s="81"/>
      <c r="G27" s="81"/>
      <c r="H27" s="78"/>
      <c r="I27" s="301"/>
      <c r="J27" s="301"/>
      <c r="K27" s="305"/>
      <c r="L27" s="305"/>
      <c r="M27" s="84"/>
      <c r="N27" s="77"/>
      <c r="O27" s="77"/>
      <c r="P27" s="66"/>
      <c r="Q27" s="67"/>
      <c r="R27" s="306"/>
      <c r="S27" s="306"/>
      <c r="T27" s="306"/>
      <c r="U27" s="306"/>
      <c r="V27" s="89"/>
      <c r="W27" s="89"/>
    </row>
    <row r="28" spans="1:23" ht="21" customHeight="1" x14ac:dyDescent="0.2">
      <c r="A28" s="75">
        <f t="shared" si="0"/>
        <v>0</v>
      </c>
      <c r="B28" s="81"/>
      <c r="C28" s="77"/>
      <c r="D28" s="82"/>
      <c r="E28" s="83"/>
      <c r="F28" s="81"/>
      <c r="G28" s="81"/>
      <c r="H28" s="78"/>
      <c r="I28" s="301"/>
      <c r="J28" s="301"/>
      <c r="K28" s="305"/>
      <c r="L28" s="305"/>
      <c r="M28" s="84"/>
      <c r="N28" s="77"/>
      <c r="O28" s="77"/>
      <c r="P28" s="66"/>
      <c r="Q28" s="67"/>
      <c r="R28" s="306"/>
      <c r="S28" s="306"/>
      <c r="T28" s="306"/>
      <c r="U28" s="306"/>
      <c r="V28" s="89"/>
      <c r="W28" s="89"/>
    </row>
    <row r="29" spans="1:23" ht="21" customHeight="1" x14ac:dyDescent="0.2">
      <c r="A29" s="75">
        <f t="shared" si="0"/>
        <v>0</v>
      </c>
      <c r="B29" s="81"/>
      <c r="C29" s="77"/>
      <c r="D29" s="82"/>
      <c r="E29" s="83"/>
      <c r="F29" s="81"/>
      <c r="G29" s="81"/>
      <c r="H29" s="78"/>
      <c r="I29" s="301"/>
      <c r="J29" s="301"/>
      <c r="K29" s="305"/>
      <c r="L29" s="305"/>
      <c r="M29" s="84"/>
      <c r="N29" s="77"/>
      <c r="O29" s="77"/>
      <c r="P29" s="66"/>
      <c r="Q29" s="67"/>
      <c r="R29" s="306"/>
      <c r="S29" s="306"/>
      <c r="T29" s="306"/>
      <c r="U29" s="306"/>
      <c r="V29" s="89"/>
      <c r="W29" s="89"/>
    </row>
    <row r="30" spans="1:23" ht="21" customHeight="1" x14ac:dyDescent="0.2">
      <c r="A30" s="75">
        <f t="shared" si="0"/>
        <v>0</v>
      </c>
      <c r="B30" s="81"/>
      <c r="C30" s="77"/>
      <c r="D30" s="82"/>
      <c r="E30" s="83"/>
      <c r="F30" s="81"/>
      <c r="G30" s="81"/>
      <c r="H30" s="78"/>
      <c r="I30" s="301"/>
      <c r="J30" s="301"/>
      <c r="K30" s="305"/>
      <c r="L30" s="305"/>
      <c r="M30" s="84"/>
      <c r="N30" s="77"/>
      <c r="O30" s="77"/>
      <c r="P30" s="66"/>
      <c r="Q30" s="67"/>
      <c r="R30" s="306"/>
      <c r="S30" s="306"/>
      <c r="T30" s="306"/>
      <c r="U30" s="306"/>
      <c r="V30" s="89"/>
      <c r="W30" s="89"/>
    </row>
    <row r="31" spans="1:23" ht="21" customHeight="1" x14ac:dyDescent="0.2">
      <c r="A31" s="75">
        <f t="shared" si="0"/>
        <v>0</v>
      </c>
      <c r="B31" s="81"/>
      <c r="C31" s="77"/>
      <c r="D31" s="82"/>
      <c r="E31" s="83"/>
      <c r="F31" s="81"/>
      <c r="G31" s="81"/>
      <c r="H31" s="78"/>
      <c r="I31" s="301"/>
      <c r="J31" s="301"/>
      <c r="K31" s="305"/>
      <c r="L31" s="305"/>
      <c r="M31" s="84"/>
      <c r="N31" s="77"/>
      <c r="O31" s="77"/>
      <c r="P31" s="66"/>
      <c r="Q31" s="67"/>
      <c r="R31" s="306"/>
      <c r="S31" s="306"/>
      <c r="T31" s="306"/>
      <c r="U31" s="306"/>
      <c r="V31" s="89"/>
      <c r="W31" s="89"/>
    </row>
    <row r="32" spans="1:23" ht="21" customHeight="1" x14ac:dyDescent="0.2">
      <c r="A32" s="75">
        <f t="shared" si="0"/>
        <v>0</v>
      </c>
      <c r="B32" s="81"/>
      <c r="C32" s="77"/>
      <c r="D32" s="82"/>
      <c r="E32" s="83"/>
      <c r="F32" s="81"/>
      <c r="G32" s="81"/>
      <c r="H32" s="78"/>
      <c r="I32" s="301"/>
      <c r="J32" s="301"/>
      <c r="K32" s="305"/>
      <c r="L32" s="305"/>
      <c r="M32" s="84"/>
      <c r="N32" s="77"/>
      <c r="O32" s="77"/>
      <c r="P32" s="66"/>
      <c r="Q32" s="67"/>
      <c r="R32" s="306"/>
      <c r="S32" s="306"/>
      <c r="T32" s="306"/>
      <c r="U32" s="306"/>
      <c r="V32" s="89"/>
      <c r="W32" s="89"/>
    </row>
    <row r="33" spans="1:23" ht="21" customHeight="1" x14ac:dyDescent="0.2">
      <c r="A33" s="75">
        <f t="shared" si="0"/>
        <v>0</v>
      </c>
      <c r="B33" s="81"/>
      <c r="C33" s="77"/>
      <c r="D33" s="82"/>
      <c r="E33" s="83"/>
      <c r="F33" s="81"/>
      <c r="G33" s="81"/>
      <c r="H33" s="78"/>
      <c r="I33" s="301"/>
      <c r="J33" s="301"/>
      <c r="K33" s="305"/>
      <c r="L33" s="305"/>
      <c r="M33" s="84"/>
      <c r="N33" s="77"/>
      <c r="O33" s="77"/>
      <c r="P33" s="66"/>
      <c r="Q33" s="67"/>
      <c r="R33" s="306"/>
      <c r="S33" s="306"/>
      <c r="T33" s="306"/>
      <c r="U33" s="306"/>
      <c r="V33" s="89"/>
      <c r="W33" s="89"/>
    </row>
    <row r="34" spans="1:23" ht="21" customHeight="1" x14ac:dyDescent="0.2">
      <c r="A34" s="75">
        <f t="shared" si="0"/>
        <v>0</v>
      </c>
      <c r="B34" s="81"/>
      <c r="C34" s="77"/>
      <c r="D34" s="82"/>
      <c r="E34" s="83"/>
      <c r="F34" s="81"/>
      <c r="G34" s="81"/>
      <c r="H34" s="78"/>
      <c r="I34" s="301"/>
      <c r="J34" s="301"/>
      <c r="K34" s="305"/>
      <c r="L34" s="305"/>
      <c r="M34" s="84"/>
      <c r="N34" s="77"/>
      <c r="O34" s="77"/>
      <c r="P34" s="66"/>
      <c r="Q34" s="67"/>
      <c r="R34" s="306"/>
      <c r="S34" s="306"/>
      <c r="T34" s="306"/>
      <c r="U34" s="306"/>
      <c r="V34" s="89"/>
      <c r="W34" s="89"/>
    </row>
    <row r="35" spans="1:23" ht="21" customHeight="1" x14ac:dyDescent="0.2">
      <c r="A35" s="75">
        <f t="shared" si="0"/>
        <v>0</v>
      </c>
      <c r="B35" s="81"/>
      <c r="C35" s="77"/>
      <c r="D35" s="82"/>
      <c r="E35" s="83"/>
      <c r="F35" s="81"/>
      <c r="G35" s="81"/>
      <c r="H35" s="78"/>
      <c r="I35" s="301"/>
      <c r="J35" s="301"/>
      <c r="K35" s="305"/>
      <c r="L35" s="305"/>
      <c r="M35" s="84"/>
      <c r="N35" s="77"/>
      <c r="O35" s="77"/>
      <c r="P35" s="66"/>
      <c r="Q35" s="67"/>
      <c r="R35" s="306"/>
      <c r="S35" s="306"/>
      <c r="T35" s="306"/>
      <c r="U35" s="306"/>
      <c r="V35" s="89"/>
      <c r="W35" s="89"/>
    </row>
    <row r="36" spans="1:23" ht="21" customHeight="1" x14ac:dyDescent="0.2">
      <c r="A36" s="75">
        <f t="shared" si="0"/>
        <v>0</v>
      </c>
      <c r="B36" s="81"/>
      <c r="C36" s="77"/>
      <c r="D36" s="82"/>
      <c r="E36" s="83"/>
      <c r="F36" s="81"/>
      <c r="G36" s="81"/>
      <c r="H36" s="78"/>
      <c r="I36" s="301"/>
      <c r="J36" s="301"/>
      <c r="K36" s="305"/>
      <c r="L36" s="305"/>
      <c r="M36" s="84"/>
      <c r="N36" s="77"/>
      <c r="O36" s="77"/>
      <c r="P36" s="66"/>
      <c r="Q36" s="67"/>
      <c r="R36" s="306"/>
      <c r="S36" s="306"/>
      <c r="T36" s="306"/>
      <c r="U36" s="306"/>
      <c r="V36" s="89"/>
      <c r="W36" s="89"/>
    </row>
    <row r="37" spans="1:23" ht="21" customHeight="1" x14ac:dyDescent="0.2">
      <c r="A37" s="75">
        <f t="shared" si="0"/>
        <v>0</v>
      </c>
      <c r="B37" s="81"/>
      <c r="C37" s="77"/>
      <c r="D37" s="82"/>
      <c r="E37" s="83"/>
      <c r="F37" s="81"/>
      <c r="G37" s="81"/>
      <c r="H37" s="78"/>
      <c r="I37" s="301"/>
      <c r="J37" s="301"/>
      <c r="K37" s="305"/>
      <c r="L37" s="305"/>
      <c r="M37" s="84"/>
      <c r="N37" s="77"/>
      <c r="O37" s="77"/>
      <c r="P37" s="66"/>
      <c r="Q37" s="67"/>
      <c r="R37" s="306"/>
      <c r="S37" s="306"/>
      <c r="T37" s="306"/>
      <c r="U37" s="306"/>
      <c r="V37" s="89"/>
      <c r="W37" s="89"/>
    </row>
    <row r="38" spans="1:23" ht="21" customHeight="1" x14ac:dyDescent="0.2">
      <c r="A38" s="75">
        <f t="shared" si="0"/>
        <v>0</v>
      </c>
      <c r="B38" s="81"/>
      <c r="C38" s="77"/>
      <c r="D38" s="82"/>
      <c r="E38" s="83"/>
      <c r="F38" s="81"/>
      <c r="G38" s="81"/>
      <c r="H38" s="78"/>
      <c r="I38" s="301"/>
      <c r="J38" s="301"/>
      <c r="K38" s="305"/>
      <c r="L38" s="305"/>
      <c r="M38" s="84"/>
      <c r="N38" s="77"/>
      <c r="O38" s="77"/>
      <c r="P38" s="66"/>
      <c r="Q38" s="67"/>
      <c r="R38" s="306"/>
      <c r="S38" s="306"/>
      <c r="T38" s="306"/>
      <c r="U38" s="306"/>
      <c r="V38" s="89"/>
      <c r="W38" s="89"/>
    </row>
    <row r="39" spans="1:23" ht="21" customHeight="1" x14ac:dyDescent="0.2">
      <c r="A39" s="75">
        <f t="shared" si="0"/>
        <v>0</v>
      </c>
      <c r="B39" s="81"/>
      <c r="C39" s="77"/>
      <c r="D39" s="82"/>
      <c r="E39" s="83"/>
      <c r="F39" s="81"/>
      <c r="G39" s="81"/>
      <c r="H39" s="78"/>
      <c r="I39" s="301"/>
      <c r="J39" s="301"/>
      <c r="K39" s="305"/>
      <c r="L39" s="305"/>
      <c r="M39" s="84"/>
      <c r="N39" s="77"/>
      <c r="O39" s="77"/>
      <c r="P39" s="66"/>
      <c r="Q39" s="67"/>
      <c r="R39" s="306"/>
      <c r="S39" s="306"/>
      <c r="T39" s="306"/>
      <c r="U39" s="306"/>
      <c r="V39" s="89"/>
      <c r="W39" s="89"/>
    </row>
    <row r="40" spans="1:23" ht="21" customHeight="1" x14ac:dyDescent="0.2">
      <c r="A40" s="75">
        <f t="shared" si="0"/>
        <v>0</v>
      </c>
      <c r="B40" s="81"/>
      <c r="C40" s="77"/>
      <c r="D40" s="82"/>
      <c r="E40" s="83"/>
      <c r="F40" s="81"/>
      <c r="G40" s="81"/>
      <c r="H40" s="78"/>
      <c r="I40" s="301"/>
      <c r="J40" s="301"/>
      <c r="K40" s="305"/>
      <c r="L40" s="305"/>
      <c r="M40" s="84"/>
      <c r="N40" s="77"/>
      <c r="O40" s="77"/>
      <c r="P40" s="66"/>
      <c r="Q40" s="67"/>
      <c r="R40" s="306"/>
      <c r="S40" s="306"/>
      <c r="T40" s="306"/>
      <c r="U40" s="306"/>
      <c r="V40" s="89"/>
      <c r="W40" s="89"/>
    </row>
    <row r="41" spans="1:23" ht="21" customHeight="1" x14ac:dyDescent="0.2">
      <c r="A41" s="75">
        <f t="shared" si="0"/>
        <v>0</v>
      </c>
      <c r="B41" s="81"/>
      <c r="C41" s="77"/>
      <c r="D41" s="82"/>
      <c r="E41" s="83"/>
      <c r="F41" s="81"/>
      <c r="G41" s="81"/>
      <c r="H41" s="78"/>
      <c r="I41" s="301"/>
      <c r="J41" s="301"/>
      <c r="K41" s="305"/>
      <c r="L41" s="305"/>
      <c r="M41" s="84"/>
      <c r="N41" s="77"/>
      <c r="O41" s="77"/>
      <c r="P41" s="66"/>
      <c r="Q41" s="67"/>
      <c r="R41" s="306"/>
      <c r="S41" s="306"/>
      <c r="T41" s="306"/>
      <c r="U41" s="306"/>
      <c r="V41" s="89"/>
      <c r="W41" s="89"/>
    </row>
    <row r="42" spans="1:23" ht="21" customHeight="1" x14ac:dyDescent="0.2">
      <c r="A42" s="75">
        <f t="shared" si="0"/>
        <v>0</v>
      </c>
      <c r="B42" s="81"/>
      <c r="C42" s="77"/>
      <c r="D42" s="82"/>
      <c r="E42" s="83"/>
      <c r="F42" s="81"/>
      <c r="G42" s="81"/>
      <c r="H42" s="78"/>
      <c r="I42" s="301"/>
      <c r="J42" s="301"/>
      <c r="K42" s="305"/>
      <c r="L42" s="305"/>
      <c r="M42" s="84"/>
      <c r="N42" s="77"/>
      <c r="O42" s="77"/>
      <c r="P42" s="66"/>
      <c r="Q42" s="67"/>
      <c r="R42" s="306"/>
      <c r="S42" s="306"/>
      <c r="T42" s="306"/>
      <c r="U42" s="306"/>
      <c r="V42" s="89"/>
      <c r="W42" s="89"/>
    </row>
    <row r="43" spans="1:23" ht="21" customHeight="1" x14ac:dyDescent="0.2">
      <c r="A43" s="75">
        <f t="shared" si="0"/>
        <v>0</v>
      </c>
      <c r="B43" s="81"/>
      <c r="C43" s="77"/>
      <c r="D43" s="82"/>
      <c r="E43" s="83"/>
      <c r="F43" s="81"/>
      <c r="G43" s="81"/>
      <c r="H43" s="78"/>
      <c r="I43" s="301"/>
      <c r="J43" s="301"/>
      <c r="K43" s="305"/>
      <c r="L43" s="305"/>
      <c r="M43" s="84"/>
      <c r="N43" s="77"/>
      <c r="O43" s="77"/>
      <c r="P43" s="66"/>
      <c r="Q43" s="67"/>
      <c r="R43" s="306"/>
      <c r="S43" s="306"/>
      <c r="T43" s="306"/>
      <c r="U43" s="306"/>
      <c r="V43" s="89"/>
      <c r="W43" s="89"/>
    </row>
    <row r="44" spans="1:23" ht="21" customHeight="1" x14ac:dyDescent="0.2">
      <c r="A44" s="75">
        <f t="shared" si="0"/>
        <v>0</v>
      </c>
      <c r="B44" s="81"/>
      <c r="C44" s="77"/>
      <c r="D44" s="82"/>
      <c r="E44" s="83"/>
      <c r="F44" s="81"/>
      <c r="G44" s="81"/>
      <c r="H44" s="78"/>
      <c r="I44" s="301"/>
      <c r="J44" s="301"/>
      <c r="K44" s="305"/>
      <c r="L44" s="305"/>
      <c r="M44" s="84"/>
      <c r="N44" s="77"/>
      <c r="O44" s="77"/>
      <c r="P44" s="66"/>
      <c r="Q44" s="67"/>
      <c r="R44" s="306"/>
      <c r="S44" s="306"/>
      <c r="T44" s="306"/>
      <c r="U44" s="306"/>
      <c r="V44" s="89"/>
      <c r="W44" s="89"/>
    </row>
    <row r="45" spans="1:23" ht="21" customHeight="1" x14ac:dyDescent="0.2">
      <c r="A45" s="75">
        <f t="shared" si="0"/>
        <v>0</v>
      </c>
      <c r="B45" s="81"/>
      <c r="C45" s="77"/>
      <c r="D45" s="82"/>
      <c r="E45" s="83"/>
      <c r="F45" s="81"/>
      <c r="G45" s="81"/>
      <c r="H45" s="78"/>
      <c r="I45" s="301"/>
      <c r="J45" s="301"/>
      <c r="K45" s="305"/>
      <c r="L45" s="305"/>
      <c r="M45" s="84"/>
      <c r="N45" s="77"/>
      <c r="O45" s="77"/>
      <c r="P45" s="66"/>
      <c r="Q45" s="67"/>
      <c r="R45" s="306"/>
      <c r="S45" s="306"/>
      <c r="T45" s="306"/>
      <c r="U45" s="306"/>
      <c r="V45" s="89"/>
      <c r="W45" s="89"/>
    </row>
    <row r="46" spans="1:23" ht="21" customHeight="1" x14ac:dyDescent="0.2">
      <c r="A46" s="75">
        <f t="shared" si="0"/>
        <v>0</v>
      </c>
      <c r="B46" s="81"/>
      <c r="C46" s="77"/>
      <c r="D46" s="82"/>
      <c r="E46" s="83"/>
      <c r="F46" s="81"/>
      <c r="G46" s="81"/>
      <c r="H46" s="78"/>
      <c r="I46" s="301"/>
      <c r="J46" s="301"/>
      <c r="K46" s="305"/>
      <c r="L46" s="305"/>
      <c r="M46" s="84"/>
      <c r="N46" s="77"/>
      <c r="O46" s="77"/>
      <c r="P46" s="66"/>
      <c r="Q46" s="67"/>
      <c r="R46" s="306"/>
      <c r="S46" s="306"/>
      <c r="T46" s="306"/>
      <c r="U46" s="306"/>
      <c r="V46" s="89"/>
      <c r="W46" s="89"/>
    </row>
    <row r="47" spans="1:23" ht="21" customHeight="1" x14ac:dyDescent="0.2">
      <c r="A47" s="75">
        <f t="shared" si="0"/>
        <v>0</v>
      </c>
      <c r="B47" s="81"/>
      <c r="C47" s="77"/>
      <c r="D47" s="82"/>
      <c r="E47" s="83"/>
      <c r="F47" s="81"/>
      <c r="G47" s="81"/>
      <c r="H47" s="78"/>
      <c r="I47" s="301"/>
      <c r="J47" s="301"/>
      <c r="K47" s="305"/>
      <c r="L47" s="305"/>
      <c r="M47" s="84"/>
      <c r="N47" s="77"/>
      <c r="O47" s="77"/>
      <c r="P47" s="66"/>
      <c r="Q47" s="67"/>
      <c r="R47" s="306"/>
      <c r="S47" s="306"/>
      <c r="T47" s="306"/>
      <c r="U47" s="306"/>
      <c r="V47" s="89"/>
      <c r="W47" s="89"/>
    </row>
    <row r="48" spans="1:23" ht="21" customHeight="1" x14ac:dyDescent="0.2">
      <c r="A48" s="75">
        <f t="shared" si="0"/>
        <v>0</v>
      </c>
      <c r="B48" s="81"/>
      <c r="C48" s="77"/>
      <c r="D48" s="82"/>
      <c r="E48" s="83"/>
      <c r="F48" s="81"/>
      <c r="G48" s="81"/>
      <c r="H48" s="78"/>
      <c r="I48" s="301"/>
      <c r="J48" s="301"/>
      <c r="K48" s="305"/>
      <c r="L48" s="305"/>
      <c r="M48" s="84"/>
      <c r="N48" s="77"/>
      <c r="O48" s="77"/>
      <c r="P48" s="66"/>
      <c r="Q48" s="67"/>
      <c r="R48" s="306"/>
      <c r="S48" s="306"/>
      <c r="T48" s="306"/>
      <c r="U48" s="306"/>
      <c r="V48" s="89"/>
      <c r="W48" s="89"/>
    </row>
    <row r="49" spans="1:23" ht="21" customHeight="1" x14ac:dyDescent="0.2">
      <c r="A49" s="75">
        <f t="shared" si="0"/>
        <v>0</v>
      </c>
      <c r="B49" s="81"/>
      <c r="C49" s="77"/>
      <c r="D49" s="82"/>
      <c r="E49" s="83"/>
      <c r="F49" s="81"/>
      <c r="G49" s="81"/>
      <c r="H49" s="78"/>
      <c r="I49" s="301"/>
      <c r="J49" s="301"/>
      <c r="K49" s="305"/>
      <c r="L49" s="305"/>
      <c r="M49" s="84"/>
      <c r="N49" s="77"/>
      <c r="O49" s="77"/>
      <c r="P49" s="66"/>
      <c r="Q49" s="67"/>
      <c r="R49" s="306"/>
      <c r="S49" s="306"/>
      <c r="T49" s="306"/>
      <c r="U49" s="306"/>
      <c r="V49" s="89"/>
      <c r="W49" s="89"/>
    </row>
    <row r="50" spans="1:23" ht="21" customHeight="1" x14ac:dyDescent="0.2">
      <c r="A50" s="75">
        <f t="shared" si="0"/>
        <v>0</v>
      </c>
      <c r="B50" s="81"/>
      <c r="C50" s="77"/>
      <c r="D50" s="82"/>
      <c r="E50" s="83"/>
      <c r="F50" s="81"/>
      <c r="G50" s="81"/>
      <c r="H50" s="78"/>
      <c r="I50" s="301"/>
      <c r="J50" s="301"/>
      <c r="K50" s="305"/>
      <c r="L50" s="305"/>
      <c r="M50" s="84"/>
      <c r="N50" s="77"/>
      <c r="O50" s="77"/>
      <c r="P50" s="66"/>
      <c r="Q50" s="67"/>
      <c r="R50" s="306"/>
      <c r="S50" s="306"/>
      <c r="T50" s="306"/>
      <c r="U50" s="306"/>
      <c r="V50" s="89"/>
      <c r="W50" s="89"/>
    </row>
    <row r="51" spans="1:23" ht="21" customHeight="1" x14ac:dyDescent="0.2">
      <c r="A51" s="75">
        <f t="shared" si="0"/>
        <v>0</v>
      </c>
      <c r="B51" s="81"/>
      <c r="C51" s="77"/>
      <c r="D51" s="82"/>
      <c r="E51" s="83"/>
      <c r="F51" s="81"/>
      <c r="G51" s="81"/>
      <c r="H51" s="78"/>
      <c r="I51" s="301"/>
      <c r="J51" s="301"/>
      <c r="K51" s="305"/>
      <c r="L51" s="305"/>
      <c r="M51" s="84"/>
      <c r="N51" s="77"/>
      <c r="O51" s="77"/>
      <c r="P51" s="66"/>
      <c r="Q51" s="67"/>
      <c r="R51" s="306"/>
      <c r="S51" s="306"/>
      <c r="T51" s="306"/>
      <c r="U51" s="306"/>
      <c r="V51" s="89"/>
      <c r="W51" s="89"/>
    </row>
    <row r="52" spans="1:23" ht="21" customHeight="1" x14ac:dyDescent="0.2">
      <c r="A52" s="75">
        <f t="shared" si="0"/>
        <v>0</v>
      </c>
      <c r="B52" s="81"/>
      <c r="C52" s="77"/>
      <c r="D52" s="82"/>
      <c r="E52" s="83"/>
      <c r="F52" s="81"/>
      <c r="G52" s="81"/>
      <c r="H52" s="78"/>
      <c r="I52" s="301"/>
      <c r="J52" s="301"/>
      <c r="K52" s="305"/>
      <c r="L52" s="305"/>
      <c r="M52" s="84"/>
      <c r="N52" s="77"/>
      <c r="O52" s="77"/>
      <c r="P52" s="66"/>
      <c r="Q52" s="67"/>
      <c r="R52" s="306"/>
      <c r="S52" s="306"/>
      <c r="T52" s="306"/>
      <c r="U52" s="306"/>
      <c r="V52" s="89"/>
      <c r="W52" s="89"/>
    </row>
    <row r="53" spans="1:23" ht="21" customHeight="1" x14ac:dyDescent="0.2">
      <c r="A53" s="75">
        <f t="shared" si="0"/>
        <v>0</v>
      </c>
      <c r="B53" s="81"/>
      <c r="C53" s="77"/>
      <c r="D53" s="82"/>
      <c r="E53" s="83"/>
      <c r="F53" s="81"/>
      <c r="G53" s="81"/>
      <c r="H53" s="78"/>
      <c r="I53" s="301"/>
      <c r="J53" s="301"/>
      <c r="K53" s="305"/>
      <c r="L53" s="305"/>
      <c r="M53" s="84"/>
      <c r="N53" s="77"/>
      <c r="O53" s="77"/>
      <c r="P53" s="66"/>
      <c r="Q53" s="67"/>
      <c r="R53" s="306"/>
      <c r="S53" s="306"/>
      <c r="T53" s="306"/>
      <c r="U53" s="306"/>
      <c r="V53" s="89"/>
      <c r="W53" s="89"/>
    </row>
    <row r="54" spans="1:23" ht="21" customHeight="1" x14ac:dyDescent="0.2">
      <c r="A54" s="75">
        <f t="shared" si="0"/>
        <v>0</v>
      </c>
      <c r="B54" s="81"/>
      <c r="C54" s="77"/>
      <c r="D54" s="82"/>
      <c r="E54" s="83"/>
      <c r="F54" s="81"/>
      <c r="G54" s="81"/>
      <c r="H54" s="78"/>
      <c r="I54" s="301"/>
      <c r="J54" s="301"/>
      <c r="K54" s="305"/>
      <c r="L54" s="305"/>
      <c r="M54" s="84"/>
      <c r="N54" s="77"/>
      <c r="O54" s="77"/>
      <c r="P54" s="66"/>
      <c r="Q54" s="67"/>
      <c r="R54" s="306"/>
      <c r="S54" s="306"/>
      <c r="T54" s="306"/>
      <c r="U54" s="306"/>
      <c r="V54" s="89"/>
      <c r="W54" s="89"/>
    </row>
    <row r="55" spans="1:23" ht="21" customHeight="1" x14ac:dyDescent="0.2">
      <c r="A55" s="75">
        <f t="shared" si="0"/>
        <v>0</v>
      </c>
      <c r="B55" s="81"/>
      <c r="C55" s="77"/>
      <c r="D55" s="82"/>
      <c r="E55" s="83"/>
      <c r="F55" s="81"/>
      <c r="G55" s="81"/>
      <c r="H55" s="78"/>
      <c r="I55" s="301"/>
      <c r="J55" s="301"/>
      <c r="K55" s="305"/>
      <c r="L55" s="305"/>
      <c r="M55" s="84"/>
      <c r="N55" s="77"/>
      <c r="O55" s="77"/>
      <c r="P55" s="66"/>
      <c r="Q55" s="67"/>
      <c r="R55" s="306"/>
      <c r="S55" s="306"/>
      <c r="T55" s="306"/>
      <c r="U55" s="306"/>
      <c r="V55" s="89"/>
      <c r="W55" s="89"/>
    </row>
    <row r="56" spans="1:23" ht="21" customHeight="1" x14ac:dyDescent="0.2">
      <c r="A56" s="75">
        <f t="shared" si="0"/>
        <v>0</v>
      </c>
      <c r="B56" s="81"/>
      <c r="C56" s="77"/>
      <c r="D56" s="82"/>
      <c r="E56" s="83"/>
      <c r="F56" s="81"/>
      <c r="G56" s="81"/>
      <c r="H56" s="78"/>
      <c r="I56" s="301"/>
      <c r="J56" s="301"/>
      <c r="K56" s="305"/>
      <c r="L56" s="305"/>
      <c r="M56" s="84"/>
      <c r="N56" s="77"/>
      <c r="O56" s="77"/>
      <c r="P56" s="66"/>
      <c r="Q56" s="67"/>
      <c r="R56" s="306"/>
      <c r="S56" s="306"/>
      <c r="T56" s="306"/>
      <c r="U56" s="306"/>
      <c r="V56" s="89"/>
      <c r="W56" s="89"/>
    </row>
    <row r="57" spans="1:23" ht="21" customHeight="1" x14ac:dyDescent="0.2">
      <c r="A57" s="75">
        <f t="shared" si="0"/>
        <v>0</v>
      </c>
      <c r="B57" s="81"/>
      <c r="C57" s="77"/>
      <c r="D57" s="82"/>
      <c r="E57" s="83"/>
      <c r="F57" s="81"/>
      <c r="G57" s="81"/>
      <c r="H57" s="78"/>
      <c r="I57" s="301"/>
      <c r="J57" s="301"/>
      <c r="K57" s="305"/>
      <c r="L57" s="305"/>
      <c r="M57" s="84"/>
      <c r="N57" s="77"/>
      <c r="O57" s="77"/>
      <c r="P57" s="66"/>
      <c r="Q57" s="67"/>
      <c r="R57" s="306"/>
      <c r="S57" s="306"/>
      <c r="T57" s="306"/>
      <c r="U57" s="306"/>
      <c r="V57" s="89"/>
      <c r="W57" s="89"/>
    </row>
    <row r="58" spans="1:23" ht="21" customHeight="1" x14ac:dyDescent="0.2">
      <c r="A58" s="75">
        <f t="shared" si="0"/>
        <v>0</v>
      </c>
      <c r="B58" s="81"/>
      <c r="C58" s="77"/>
      <c r="D58" s="82"/>
      <c r="E58" s="83"/>
      <c r="F58" s="81"/>
      <c r="G58" s="81"/>
      <c r="H58" s="78"/>
      <c r="I58" s="301"/>
      <c r="J58" s="301"/>
      <c r="K58" s="305"/>
      <c r="L58" s="305"/>
      <c r="M58" s="84"/>
      <c r="N58" s="77"/>
      <c r="O58" s="77"/>
      <c r="P58" s="66"/>
      <c r="Q58" s="67"/>
      <c r="R58" s="306"/>
      <c r="S58" s="306"/>
      <c r="T58" s="306"/>
      <c r="U58" s="306"/>
      <c r="V58" s="89"/>
      <c r="W58" s="89"/>
    </row>
    <row r="59" spans="1:23" ht="21" customHeight="1" x14ac:dyDescent="0.2">
      <c r="A59" s="75">
        <f t="shared" si="0"/>
        <v>0</v>
      </c>
      <c r="B59" s="81"/>
      <c r="C59" s="77"/>
      <c r="D59" s="82"/>
      <c r="E59" s="83"/>
      <c r="F59" s="81"/>
      <c r="G59" s="81"/>
      <c r="H59" s="78"/>
      <c r="I59" s="301"/>
      <c r="J59" s="301"/>
      <c r="K59" s="305"/>
      <c r="L59" s="305"/>
      <c r="M59" s="84"/>
      <c r="N59" s="77"/>
      <c r="O59" s="77"/>
      <c r="P59" s="66"/>
      <c r="Q59" s="67"/>
      <c r="R59" s="306"/>
      <c r="S59" s="306"/>
      <c r="T59" s="306"/>
      <c r="U59" s="306"/>
      <c r="V59" s="89"/>
      <c r="W59" s="89"/>
    </row>
    <row r="60" spans="1:23" ht="21" customHeight="1" x14ac:dyDescent="0.2">
      <c r="A60" s="75">
        <f t="shared" si="0"/>
        <v>0</v>
      </c>
      <c r="B60" s="81"/>
      <c r="C60" s="77"/>
      <c r="D60" s="82"/>
      <c r="E60" s="83"/>
      <c r="F60" s="81"/>
      <c r="G60" s="81"/>
      <c r="H60" s="78"/>
      <c r="I60" s="301"/>
      <c r="J60" s="301"/>
      <c r="K60" s="305"/>
      <c r="L60" s="305"/>
      <c r="M60" s="84"/>
      <c r="N60" s="77"/>
      <c r="O60" s="77"/>
      <c r="P60" s="66"/>
      <c r="Q60" s="67"/>
      <c r="R60" s="306"/>
      <c r="S60" s="306"/>
      <c r="T60" s="306"/>
      <c r="U60" s="306"/>
      <c r="V60" s="89"/>
      <c r="W60" s="89"/>
    </row>
    <row r="61" spans="1:23" ht="21" customHeight="1" x14ac:dyDescent="0.2">
      <c r="A61" s="75">
        <f t="shared" si="0"/>
        <v>0</v>
      </c>
      <c r="B61" s="81"/>
      <c r="C61" s="77"/>
      <c r="D61" s="82"/>
      <c r="E61" s="83"/>
      <c r="F61" s="81"/>
      <c r="G61" s="81"/>
      <c r="H61" s="78"/>
      <c r="I61" s="301"/>
      <c r="J61" s="301"/>
      <c r="K61" s="305"/>
      <c r="L61" s="305"/>
      <c r="M61" s="84"/>
      <c r="N61" s="77"/>
      <c r="O61" s="77"/>
      <c r="P61" s="66"/>
      <c r="Q61" s="67"/>
      <c r="R61" s="306"/>
      <c r="S61" s="306"/>
      <c r="T61" s="306"/>
      <c r="U61" s="306"/>
      <c r="V61" s="89"/>
      <c r="W61" s="89"/>
    </row>
    <row r="62" spans="1:23" ht="21" customHeight="1" x14ac:dyDescent="0.2">
      <c r="A62" s="75">
        <f t="shared" si="0"/>
        <v>0</v>
      </c>
      <c r="B62" s="81"/>
      <c r="C62" s="77"/>
      <c r="D62" s="82"/>
      <c r="E62" s="83"/>
      <c r="F62" s="81"/>
      <c r="G62" s="81"/>
      <c r="H62" s="78"/>
      <c r="I62" s="301"/>
      <c r="J62" s="301"/>
      <c r="K62" s="305"/>
      <c r="L62" s="305"/>
      <c r="M62" s="84"/>
      <c r="N62" s="77"/>
      <c r="O62" s="77"/>
      <c r="P62" s="66"/>
      <c r="Q62" s="67"/>
      <c r="R62" s="306"/>
      <c r="S62" s="306"/>
      <c r="T62" s="306"/>
      <c r="U62" s="306"/>
      <c r="V62" s="89"/>
      <c r="W62" s="89"/>
    </row>
    <row r="63" spans="1:23" ht="21" customHeight="1" x14ac:dyDescent="0.2">
      <c r="A63" s="75">
        <f t="shared" si="0"/>
        <v>0</v>
      </c>
      <c r="B63" s="81"/>
      <c r="C63" s="77"/>
      <c r="D63" s="82"/>
      <c r="E63" s="83"/>
      <c r="F63" s="81"/>
      <c r="G63" s="81"/>
      <c r="H63" s="78"/>
      <c r="I63" s="301"/>
      <c r="J63" s="301"/>
      <c r="K63" s="305"/>
      <c r="L63" s="305"/>
      <c r="M63" s="84"/>
      <c r="N63" s="77"/>
      <c r="O63" s="77"/>
      <c r="P63" s="66"/>
      <c r="Q63" s="67"/>
      <c r="R63" s="306"/>
      <c r="S63" s="306"/>
      <c r="T63" s="306"/>
      <c r="U63" s="306"/>
      <c r="V63" s="89"/>
      <c r="W63" s="89"/>
    </row>
    <row r="64" spans="1:23" ht="21" customHeight="1" x14ac:dyDescent="0.2">
      <c r="A64" s="75">
        <f t="shared" si="0"/>
        <v>0</v>
      </c>
      <c r="B64" s="81"/>
      <c r="C64" s="77"/>
      <c r="D64" s="82"/>
      <c r="E64" s="83"/>
      <c r="F64" s="81"/>
      <c r="G64" s="81"/>
      <c r="H64" s="78"/>
      <c r="I64" s="301"/>
      <c r="J64" s="301"/>
      <c r="K64" s="305"/>
      <c r="L64" s="305"/>
      <c r="M64" s="84"/>
      <c r="N64" s="77"/>
      <c r="O64" s="77"/>
      <c r="P64" s="66"/>
      <c r="Q64" s="67"/>
      <c r="R64" s="306"/>
      <c r="S64" s="306"/>
      <c r="T64" s="306"/>
      <c r="U64" s="306"/>
      <c r="V64" s="89"/>
      <c r="W64" s="89"/>
    </row>
    <row r="65" spans="1:23" ht="21" customHeight="1" x14ac:dyDescent="0.2">
      <c r="A65" s="75">
        <f t="shared" si="0"/>
        <v>0</v>
      </c>
      <c r="B65" s="81"/>
      <c r="C65" s="77"/>
      <c r="D65" s="82"/>
      <c r="E65" s="83"/>
      <c r="F65" s="81"/>
      <c r="G65" s="81"/>
      <c r="H65" s="78"/>
      <c r="I65" s="301"/>
      <c r="J65" s="301"/>
      <c r="K65" s="305"/>
      <c r="L65" s="305"/>
      <c r="M65" s="84"/>
      <c r="N65" s="77"/>
      <c r="O65" s="77"/>
      <c r="P65" s="66"/>
      <c r="Q65" s="67"/>
      <c r="R65" s="306"/>
      <c r="S65" s="306"/>
      <c r="T65" s="306"/>
      <c r="U65" s="306"/>
      <c r="V65" s="89"/>
      <c r="W65" s="89"/>
    </row>
    <row r="66" spans="1:23" ht="21" customHeight="1" x14ac:dyDescent="0.2">
      <c r="A66" s="75">
        <f t="shared" si="0"/>
        <v>0</v>
      </c>
      <c r="B66" s="81"/>
      <c r="C66" s="77"/>
      <c r="D66" s="82"/>
      <c r="E66" s="83"/>
      <c r="F66" s="81"/>
      <c r="G66" s="81"/>
      <c r="H66" s="78"/>
      <c r="I66" s="301"/>
      <c r="J66" s="301"/>
      <c r="K66" s="305"/>
      <c r="L66" s="305"/>
      <c r="M66" s="84"/>
      <c r="N66" s="77"/>
      <c r="O66" s="77"/>
      <c r="P66" s="66"/>
      <c r="Q66" s="67"/>
      <c r="R66" s="306"/>
      <c r="S66" s="306"/>
      <c r="T66" s="306"/>
      <c r="U66" s="306"/>
      <c r="V66" s="89"/>
      <c r="W66" s="89"/>
    </row>
    <row r="67" spans="1:23" ht="21" customHeight="1" x14ac:dyDescent="0.2">
      <c r="A67" s="75">
        <f t="shared" si="0"/>
        <v>0</v>
      </c>
      <c r="B67" s="81"/>
      <c r="C67" s="77"/>
      <c r="D67" s="82"/>
      <c r="E67" s="83"/>
      <c r="F67" s="81"/>
      <c r="G67" s="81"/>
      <c r="H67" s="78"/>
      <c r="I67" s="301"/>
      <c r="J67" s="301"/>
      <c r="K67" s="305"/>
      <c r="L67" s="305"/>
      <c r="M67" s="84"/>
      <c r="N67" s="77"/>
      <c r="O67" s="77"/>
      <c r="P67" s="66"/>
      <c r="Q67" s="67"/>
      <c r="R67" s="306"/>
      <c r="S67" s="306"/>
      <c r="T67" s="306"/>
      <c r="U67" s="306"/>
      <c r="V67" s="89"/>
      <c r="W67" s="89"/>
    </row>
    <row r="68" spans="1:23" ht="21" customHeight="1" x14ac:dyDescent="0.2">
      <c r="A68" s="75">
        <f t="shared" si="0"/>
        <v>0</v>
      </c>
      <c r="B68" s="81"/>
      <c r="C68" s="77"/>
      <c r="D68" s="82"/>
      <c r="E68" s="83"/>
      <c r="F68" s="81"/>
      <c r="G68" s="81"/>
      <c r="H68" s="78"/>
      <c r="I68" s="301"/>
      <c r="J68" s="301"/>
      <c r="K68" s="305"/>
      <c r="L68" s="305"/>
      <c r="M68" s="84"/>
      <c r="N68" s="77"/>
      <c r="O68" s="77"/>
      <c r="P68" s="66"/>
      <c r="Q68" s="67"/>
      <c r="R68" s="306"/>
      <c r="S68" s="306"/>
      <c r="T68" s="306"/>
      <c r="U68" s="306"/>
      <c r="V68" s="89"/>
      <c r="W68" s="89"/>
    </row>
    <row r="69" spans="1:23" ht="21" customHeight="1" x14ac:dyDescent="0.2">
      <c r="A69" s="75">
        <f t="shared" si="0"/>
        <v>0</v>
      </c>
      <c r="B69" s="81"/>
      <c r="C69" s="77"/>
      <c r="D69" s="82"/>
      <c r="E69" s="83"/>
      <c r="F69" s="81"/>
      <c r="G69" s="81"/>
      <c r="H69" s="78"/>
      <c r="I69" s="301"/>
      <c r="J69" s="301"/>
      <c r="K69" s="305"/>
      <c r="L69" s="305"/>
      <c r="M69" s="84"/>
      <c r="N69" s="77"/>
      <c r="O69" s="77"/>
      <c r="P69" s="66"/>
      <c r="Q69" s="67"/>
      <c r="R69" s="306"/>
      <c r="S69" s="306"/>
      <c r="T69" s="306"/>
      <c r="U69" s="306"/>
      <c r="V69" s="89"/>
      <c r="W69" s="89"/>
    </row>
    <row r="70" spans="1:23" ht="21" customHeight="1" x14ac:dyDescent="0.2">
      <c r="A70" s="75">
        <f t="shared" si="0"/>
        <v>0</v>
      </c>
      <c r="B70" s="81"/>
      <c r="C70" s="77"/>
      <c r="D70" s="82"/>
      <c r="E70" s="83"/>
      <c r="F70" s="81"/>
      <c r="G70" s="81"/>
      <c r="H70" s="78"/>
      <c r="I70" s="301"/>
      <c r="J70" s="301"/>
      <c r="K70" s="305"/>
      <c r="L70" s="305"/>
      <c r="M70" s="84"/>
      <c r="N70" s="77"/>
      <c r="O70" s="77"/>
      <c r="P70" s="66"/>
      <c r="Q70" s="67"/>
      <c r="R70" s="306"/>
      <c r="S70" s="306"/>
      <c r="T70" s="306"/>
      <c r="U70" s="306"/>
      <c r="V70" s="89"/>
      <c r="W70" s="89"/>
    </row>
    <row r="71" spans="1:23" ht="21" customHeight="1" x14ac:dyDescent="0.2">
      <c r="A71" s="75">
        <f t="shared" si="0"/>
        <v>0</v>
      </c>
      <c r="B71" s="81"/>
      <c r="C71" s="77"/>
      <c r="D71" s="82"/>
      <c r="E71" s="83"/>
      <c r="F71" s="81"/>
      <c r="G71" s="81"/>
      <c r="H71" s="78"/>
      <c r="I71" s="301"/>
      <c r="J71" s="301"/>
      <c r="K71" s="305"/>
      <c r="L71" s="305"/>
      <c r="M71" s="84"/>
      <c r="N71" s="77"/>
      <c r="O71" s="77"/>
      <c r="P71" s="66"/>
      <c r="Q71" s="67"/>
      <c r="R71" s="306"/>
      <c r="S71" s="306"/>
      <c r="T71" s="306"/>
      <c r="U71" s="306"/>
      <c r="V71" s="89"/>
      <c r="W71" s="89"/>
    </row>
    <row r="72" spans="1:23" ht="21" customHeight="1" x14ac:dyDescent="0.2">
      <c r="A72" s="75">
        <f t="shared" si="0"/>
        <v>0</v>
      </c>
      <c r="B72" s="81"/>
      <c r="C72" s="77"/>
      <c r="D72" s="82"/>
      <c r="E72" s="83"/>
      <c r="F72" s="81"/>
      <c r="G72" s="81"/>
      <c r="H72" s="78"/>
      <c r="I72" s="301"/>
      <c r="J72" s="301"/>
      <c r="K72" s="305"/>
      <c r="L72" s="305"/>
      <c r="M72" s="84"/>
      <c r="N72" s="77"/>
      <c r="O72" s="77"/>
      <c r="P72" s="66"/>
      <c r="Q72" s="67"/>
      <c r="R72" s="306"/>
      <c r="S72" s="306"/>
      <c r="T72" s="306"/>
      <c r="U72" s="306"/>
      <c r="V72" s="89"/>
      <c r="W72" s="89"/>
    </row>
    <row r="73" spans="1:23" ht="21" customHeight="1" x14ac:dyDescent="0.2">
      <c r="A73" s="75">
        <f t="shared" si="0"/>
        <v>0</v>
      </c>
      <c r="B73" s="81"/>
      <c r="C73" s="77"/>
      <c r="D73" s="82"/>
      <c r="E73" s="83"/>
      <c r="F73" s="81"/>
      <c r="G73" s="81"/>
      <c r="H73" s="78"/>
      <c r="I73" s="301"/>
      <c r="J73" s="301"/>
      <c r="K73" s="305"/>
      <c r="L73" s="305"/>
      <c r="M73" s="84"/>
      <c r="N73" s="77"/>
      <c r="O73" s="77"/>
      <c r="P73" s="66"/>
      <c r="Q73" s="67"/>
      <c r="R73" s="306"/>
      <c r="S73" s="306"/>
      <c r="T73" s="306"/>
      <c r="U73" s="306"/>
      <c r="V73" s="89"/>
      <c r="W73" s="89"/>
    </row>
    <row r="74" spans="1:23" ht="21" customHeight="1" x14ac:dyDescent="0.2">
      <c r="A74" s="75">
        <f t="shared" si="0"/>
        <v>0</v>
      </c>
      <c r="B74" s="81"/>
      <c r="C74" s="77"/>
      <c r="D74" s="82"/>
      <c r="E74" s="83"/>
      <c r="F74" s="81"/>
      <c r="G74" s="81"/>
      <c r="H74" s="78"/>
      <c r="I74" s="301"/>
      <c r="J74" s="301"/>
      <c r="K74" s="305"/>
      <c r="L74" s="305"/>
      <c r="M74" s="84"/>
      <c r="N74" s="77"/>
      <c r="O74" s="77"/>
      <c r="P74" s="66"/>
      <c r="Q74" s="67"/>
      <c r="R74" s="306"/>
      <c r="S74" s="306"/>
      <c r="T74" s="306"/>
      <c r="U74" s="306"/>
      <c r="V74" s="89"/>
      <c r="W74" s="89"/>
    </row>
    <row r="75" spans="1:23" ht="21" customHeight="1" x14ac:dyDescent="0.2">
      <c r="A75" s="75">
        <f t="shared" si="0"/>
        <v>0</v>
      </c>
      <c r="B75" s="81"/>
      <c r="C75" s="77"/>
      <c r="D75" s="82"/>
      <c r="E75" s="83"/>
      <c r="F75" s="81"/>
      <c r="G75" s="81"/>
      <c r="H75" s="78"/>
      <c r="I75" s="301"/>
      <c r="J75" s="301"/>
      <c r="K75" s="305"/>
      <c r="L75" s="305"/>
      <c r="M75" s="84"/>
      <c r="N75" s="77"/>
      <c r="O75" s="77"/>
      <c r="P75" s="66"/>
      <c r="Q75" s="67"/>
      <c r="R75" s="306"/>
      <c r="S75" s="306"/>
      <c r="T75" s="306"/>
      <c r="U75" s="306"/>
      <c r="V75" s="89"/>
      <c r="W75" s="89"/>
    </row>
    <row r="76" spans="1:23" ht="21" customHeight="1" x14ac:dyDescent="0.2">
      <c r="A76" s="75">
        <f t="shared" si="0"/>
        <v>0</v>
      </c>
      <c r="B76" s="81"/>
      <c r="C76" s="77"/>
      <c r="D76" s="82"/>
      <c r="E76" s="83"/>
      <c r="F76" s="81"/>
      <c r="G76" s="81"/>
      <c r="H76" s="78"/>
      <c r="I76" s="301"/>
      <c r="J76" s="301"/>
      <c r="K76" s="305"/>
      <c r="L76" s="305"/>
      <c r="M76" s="84"/>
      <c r="N76" s="77"/>
      <c r="O76" s="77"/>
      <c r="P76" s="66"/>
      <c r="Q76" s="67"/>
      <c r="R76" s="306"/>
      <c r="S76" s="306"/>
      <c r="T76" s="306"/>
      <c r="U76" s="306"/>
      <c r="V76" s="89"/>
      <c r="W76" s="89"/>
    </row>
    <row r="77" spans="1:23" ht="21" customHeight="1" x14ac:dyDescent="0.2">
      <c r="A77" s="75">
        <f t="shared" si="0"/>
        <v>0</v>
      </c>
      <c r="B77" s="81"/>
      <c r="C77" s="77"/>
      <c r="D77" s="82"/>
      <c r="E77" s="83"/>
      <c r="F77" s="81"/>
      <c r="G77" s="81"/>
      <c r="H77" s="78"/>
      <c r="I77" s="301"/>
      <c r="J77" s="301"/>
      <c r="K77" s="305"/>
      <c r="L77" s="305"/>
      <c r="M77" s="84"/>
      <c r="N77" s="77"/>
      <c r="O77" s="77"/>
      <c r="P77" s="66"/>
      <c r="Q77" s="67"/>
      <c r="R77" s="306"/>
      <c r="S77" s="306"/>
      <c r="T77" s="306"/>
      <c r="U77" s="306"/>
      <c r="V77" s="89"/>
      <c r="W77" s="89"/>
    </row>
    <row r="78" spans="1:23" ht="21" customHeight="1" x14ac:dyDescent="0.2">
      <c r="A78" s="75">
        <f t="shared" si="0"/>
        <v>0</v>
      </c>
      <c r="B78" s="81"/>
      <c r="C78" s="77"/>
      <c r="D78" s="82"/>
      <c r="E78" s="83"/>
      <c r="F78" s="81"/>
      <c r="G78" s="81"/>
      <c r="H78" s="78"/>
      <c r="I78" s="301"/>
      <c r="J78" s="301"/>
      <c r="K78" s="305"/>
      <c r="L78" s="305"/>
      <c r="M78" s="84"/>
      <c r="N78" s="77"/>
      <c r="O78" s="77"/>
      <c r="P78" s="66"/>
      <c r="Q78" s="67"/>
      <c r="R78" s="306"/>
      <c r="S78" s="306"/>
      <c r="T78" s="306"/>
      <c r="U78" s="306"/>
      <c r="V78" s="89"/>
      <c r="W78" s="89"/>
    </row>
    <row r="79" spans="1:23" ht="21" customHeight="1" x14ac:dyDescent="0.2">
      <c r="A79" s="75">
        <f t="shared" si="0"/>
        <v>0</v>
      </c>
      <c r="B79" s="81"/>
      <c r="C79" s="77"/>
      <c r="D79" s="82"/>
      <c r="E79" s="83"/>
      <c r="F79" s="81"/>
      <c r="G79" s="81"/>
      <c r="H79" s="78"/>
      <c r="I79" s="301"/>
      <c r="J79" s="301"/>
      <c r="K79" s="305"/>
      <c r="L79" s="305"/>
      <c r="M79" s="84"/>
      <c r="N79" s="77"/>
      <c r="O79" s="77"/>
      <c r="P79" s="66"/>
      <c r="Q79" s="67"/>
      <c r="R79" s="306"/>
      <c r="S79" s="306"/>
      <c r="T79" s="306"/>
      <c r="U79" s="306"/>
      <c r="V79" s="89"/>
      <c r="W79" s="89"/>
    </row>
    <row r="80" spans="1:23" ht="21" customHeight="1" x14ac:dyDescent="0.2">
      <c r="A80" s="75">
        <f t="shared" si="0"/>
        <v>0</v>
      </c>
      <c r="B80" s="81"/>
      <c r="C80" s="77"/>
      <c r="D80" s="82"/>
      <c r="E80" s="83"/>
      <c r="F80" s="81"/>
      <c r="G80" s="81"/>
      <c r="H80" s="78"/>
      <c r="I80" s="301"/>
      <c r="J80" s="301"/>
      <c r="K80" s="305"/>
      <c r="L80" s="305"/>
      <c r="M80" s="84"/>
      <c r="N80" s="77"/>
      <c r="O80" s="77"/>
      <c r="P80" s="66"/>
      <c r="Q80" s="67"/>
      <c r="R80" s="306"/>
      <c r="S80" s="306"/>
      <c r="T80" s="306"/>
      <c r="U80" s="306"/>
      <c r="V80" s="89"/>
      <c r="W80" s="89"/>
    </row>
    <row r="81" spans="1:23" ht="21" customHeight="1" x14ac:dyDescent="0.2">
      <c r="A81" s="75">
        <f t="shared" si="0"/>
        <v>0</v>
      </c>
      <c r="B81" s="81"/>
      <c r="C81" s="77"/>
      <c r="D81" s="82"/>
      <c r="E81" s="83"/>
      <c r="F81" s="81"/>
      <c r="G81" s="81"/>
      <c r="H81" s="78"/>
      <c r="I81" s="301"/>
      <c r="J81" s="301"/>
      <c r="K81" s="305"/>
      <c r="L81" s="305"/>
      <c r="M81" s="84"/>
      <c r="N81" s="77"/>
      <c r="O81" s="77"/>
      <c r="P81" s="66"/>
      <c r="Q81" s="67"/>
      <c r="R81" s="306"/>
      <c r="S81" s="306"/>
      <c r="T81" s="306"/>
      <c r="U81" s="306"/>
      <c r="V81" s="89"/>
      <c r="W81" s="89"/>
    </row>
    <row r="82" spans="1:23" ht="21" customHeight="1" x14ac:dyDescent="0.2">
      <c r="A82" s="75">
        <f t="shared" si="0"/>
        <v>0</v>
      </c>
      <c r="B82" s="81"/>
      <c r="C82" s="77"/>
      <c r="D82" s="82"/>
      <c r="E82" s="83"/>
      <c r="F82" s="81"/>
      <c r="G82" s="81"/>
      <c r="H82" s="78"/>
      <c r="I82" s="301"/>
      <c r="J82" s="301"/>
      <c r="K82" s="305"/>
      <c r="L82" s="305"/>
      <c r="M82" s="84"/>
      <c r="N82" s="77"/>
      <c r="O82" s="77"/>
      <c r="P82" s="66"/>
      <c r="Q82" s="67"/>
      <c r="R82" s="306"/>
      <c r="S82" s="306"/>
      <c r="T82" s="306"/>
      <c r="U82" s="306"/>
      <c r="V82" s="89"/>
      <c r="W82" s="89"/>
    </row>
    <row r="83" spans="1:23" ht="21" customHeight="1" x14ac:dyDescent="0.2">
      <c r="A83" s="75">
        <f t="shared" si="0"/>
        <v>0</v>
      </c>
      <c r="B83" s="81"/>
      <c r="C83" s="77"/>
      <c r="D83" s="82"/>
      <c r="E83" s="83"/>
      <c r="F83" s="81"/>
      <c r="G83" s="81"/>
      <c r="H83" s="78"/>
      <c r="I83" s="301"/>
      <c r="J83" s="301"/>
      <c r="K83" s="305"/>
      <c r="L83" s="305"/>
      <c r="M83" s="84"/>
      <c r="N83" s="77"/>
      <c r="O83" s="77"/>
      <c r="P83" s="66"/>
      <c r="Q83" s="67"/>
      <c r="R83" s="306"/>
      <c r="S83" s="306"/>
      <c r="T83" s="306"/>
      <c r="U83" s="306"/>
      <c r="V83" s="89"/>
      <c r="W83" s="89"/>
    </row>
    <row r="84" spans="1:23" ht="21" customHeight="1" x14ac:dyDescent="0.2">
      <c r="A84" s="75">
        <f t="shared" si="0"/>
        <v>0</v>
      </c>
      <c r="B84" s="81"/>
      <c r="C84" s="77"/>
      <c r="D84" s="82"/>
      <c r="E84" s="83"/>
      <c r="F84" s="81"/>
      <c r="G84" s="81"/>
      <c r="H84" s="78"/>
      <c r="I84" s="301"/>
      <c r="J84" s="301"/>
      <c r="K84" s="305"/>
      <c r="L84" s="305"/>
      <c r="M84" s="84"/>
      <c r="N84" s="77"/>
      <c r="O84" s="77"/>
      <c r="P84" s="66"/>
      <c r="Q84" s="67"/>
      <c r="R84" s="306"/>
      <c r="S84" s="306"/>
      <c r="T84" s="306"/>
      <c r="U84" s="306"/>
      <c r="V84" s="89"/>
      <c r="W84" s="89"/>
    </row>
    <row r="85" spans="1:23" ht="21" customHeight="1" x14ac:dyDescent="0.2">
      <c r="A85" s="75">
        <f t="shared" si="0"/>
        <v>0</v>
      </c>
      <c r="B85" s="81"/>
      <c r="C85" s="77"/>
      <c r="D85" s="82"/>
      <c r="E85" s="83"/>
      <c r="F85" s="81"/>
      <c r="G85" s="81"/>
      <c r="H85" s="78"/>
      <c r="I85" s="301"/>
      <c r="J85" s="301"/>
      <c r="K85" s="305"/>
      <c r="L85" s="305"/>
      <c r="M85" s="84"/>
      <c r="N85" s="77"/>
      <c r="O85" s="77"/>
      <c r="P85" s="66"/>
      <c r="Q85" s="67"/>
      <c r="R85" s="306"/>
      <c r="S85" s="306"/>
      <c r="T85" s="306"/>
      <c r="U85" s="306"/>
      <c r="V85" s="89"/>
      <c r="W85" s="89"/>
    </row>
    <row r="86" spans="1:23" ht="21" customHeight="1" x14ac:dyDescent="0.2">
      <c r="A86" s="75">
        <f t="shared" si="0"/>
        <v>0</v>
      </c>
      <c r="B86" s="81"/>
      <c r="C86" s="77"/>
      <c r="D86" s="82"/>
      <c r="E86" s="83"/>
      <c r="F86" s="81"/>
      <c r="G86" s="81"/>
      <c r="H86" s="78"/>
      <c r="I86" s="301"/>
      <c r="J86" s="301"/>
      <c r="K86" s="305"/>
      <c r="L86" s="305"/>
      <c r="M86" s="84"/>
      <c r="N86" s="77"/>
      <c r="O86" s="77"/>
      <c r="P86" s="66"/>
      <c r="Q86" s="67"/>
      <c r="R86" s="306"/>
      <c r="S86" s="306"/>
      <c r="T86" s="306"/>
      <c r="U86" s="306"/>
      <c r="V86" s="89"/>
      <c r="W86" s="89"/>
    </row>
    <row r="87" spans="1:23" ht="21" customHeight="1" x14ac:dyDescent="0.2">
      <c r="A87" s="75">
        <f t="shared" si="0"/>
        <v>0</v>
      </c>
      <c r="B87" s="81"/>
      <c r="C87" s="77"/>
      <c r="D87" s="82"/>
      <c r="E87" s="83"/>
      <c r="F87" s="81"/>
      <c r="G87" s="81"/>
      <c r="H87" s="78"/>
      <c r="I87" s="301"/>
      <c r="J87" s="301"/>
      <c r="K87" s="305"/>
      <c r="L87" s="305"/>
      <c r="M87" s="84"/>
      <c r="N87" s="77"/>
      <c r="O87" s="77"/>
      <c r="P87" s="66"/>
      <c r="Q87" s="67"/>
      <c r="R87" s="306"/>
      <c r="S87" s="306"/>
      <c r="T87" s="306"/>
      <c r="U87" s="306"/>
      <c r="V87" s="89"/>
      <c r="W87" s="89"/>
    </row>
    <row r="88" spans="1:23" ht="21" customHeight="1" x14ac:dyDescent="0.2">
      <c r="A88" s="75">
        <f t="shared" si="0"/>
        <v>0</v>
      </c>
      <c r="B88" s="81"/>
      <c r="C88" s="77"/>
      <c r="D88" s="82"/>
      <c r="E88" s="83"/>
      <c r="F88" s="81"/>
      <c r="G88" s="81"/>
      <c r="H88" s="78"/>
      <c r="I88" s="301"/>
      <c r="J88" s="301"/>
      <c r="K88" s="305"/>
      <c r="L88" s="305"/>
      <c r="M88" s="84"/>
      <c r="N88" s="77"/>
      <c r="O88" s="77"/>
      <c r="P88" s="66"/>
      <c r="Q88" s="67"/>
      <c r="R88" s="306"/>
      <c r="S88" s="306"/>
      <c r="T88" s="306"/>
      <c r="U88" s="306"/>
      <c r="V88" s="89"/>
      <c r="W88" s="89"/>
    </row>
    <row r="89" spans="1:23" ht="21" customHeight="1" x14ac:dyDescent="0.2">
      <c r="A89" s="75">
        <f t="shared" si="0"/>
        <v>0</v>
      </c>
      <c r="B89" s="81"/>
      <c r="C89" s="77"/>
      <c r="D89" s="82"/>
      <c r="E89" s="83"/>
      <c r="F89" s="81"/>
      <c r="G89" s="81"/>
      <c r="H89" s="78"/>
      <c r="I89" s="301"/>
      <c r="J89" s="301"/>
      <c r="K89" s="305"/>
      <c r="L89" s="305"/>
      <c r="M89" s="84"/>
      <c r="N89" s="77"/>
      <c r="O89" s="77"/>
      <c r="P89" s="66"/>
      <c r="Q89" s="67"/>
      <c r="R89" s="306"/>
      <c r="S89" s="306"/>
      <c r="T89" s="306"/>
      <c r="U89" s="306"/>
      <c r="V89" s="89"/>
      <c r="W89" s="89"/>
    </row>
    <row r="90" spans="1:23" ht="21" customHeight="1" x14ac:dyDescent="0.2">
      <c r="A90" s="75">
        <f t="shared" si="0"/>
        <v>0</v>
      </c>
      <c r="B90" s="81"/>
      <c r="C90" s="77"/>
      <c r="D90" s="82"/>
      <c r="E90" s="83"/>
      <c r="F90" s="81"/>
      <c r="G90" s="81"/>
      <c r="H90" s="78"/>
      <c r="I90" s="301"/>
      <c r="J90" s="301"/>
      <c r="K90" s="305"/>
      <c r="L90" s="305"/>
      <c r="M90" s="84"/>
      <c r="N90" s="77"/>
      <c r="O90" s="77"/>
      <c r="P90" s="66"/>
      <c r="Q90" s="67"/>
      <c r="R90" s="306"/>
      <c r="S90" s="306"/>
      <c r="T90" s="306"/>
      <c r="U90" s="306"/>
      <c r="V90" s="89"/>
      <c r="W90" s="89"/>
    </row>
    <row r="91" spans="1:23" ht="21" customHeight="1" x14ac:dyDescent="0.2">
      <c r="A91" s="75">
        <f t="shared" si="0"/>
        <v>0</v>
      </c>
      <c r="B91" s="81"/>
      <c r="C91" s="77"/>
      <c r="D91" s="82"/>
      <c r="E91" s="83"/>
      <c r="F91" s="81"/>
      <c r="G91" s="81"/>
      <c r="H91" s="78"/>
      <c r="I91" s="301"/>
      <c r="J91" s="301"/>
      <c r="K91" s="305"/>
      <c r="L91" s="305"/>
      <c r="M91" s="84"/>
      <c r="N91" s="77"/>
      <c r="O91" s="77"/>
      <c r="P91" s="66"/>
      <c r="Q91" s="67"/>
      <c r="R91" s="306"/>
      <c r="S91" s="306"/>
      <c r="T91" s="306"/>
      <c r="U91" s="306"/>
      <c r="V91" s="89"/>
      <c r="W91" s="89"/>
    </row>
    <row r="92" spans="1:23" ht="21" customHeight="1" x14ac:dyDescent="0.2">
      <c r="A92" s="75">
        <f t="shared" si="0"/>
        <v>0</v>
      </c>
      <c r="B92" s="81"/>
      <c r="C92" s="77"/>
      <c r="D92" s="82"/>
      <c r="E92" s="83"/>
      <c r="F92" s="81"/>
      <c r="G92" s="81"/>
      <c r="H92" s="78"/>
      <c r="I92" s="301"/>
      <c r="J92" s="301"/>
      <c r="K92" s="305"/>
      <c r="L92" s="305"/>
      <c r="M92" s="84"/>
      <c r="N92" s="77"/>
      <c r="O92" s="77"/>
      <c r="P92" s="66"/>
      <c r="Q92" s="67"/>
      <c r="R92" s="306"/>
      <c r="S92" s="306"/>
      <c r="T92" s="306"/>
      <c r="U92" s="306"/>
      <c r="V92" s="89"/>
      <c r="W92" s="89"/>
    </row>
    <row r="93" spans="1:23" ht="21" customHeight="1" x14ac:dyDescent="0.2">
      <c r="A93" s="75">
        <f t="shared" si="0"/>
        <v>0</v>
      </c>
      <c r="B93" s="81"/>
      <c r="C93" s="77"/>
      <c r="D93" s="82"/>
      <c r="E93" s="83"/>
      <c r="F93" s="81"/>
      <c r="G93" s="81"/>
      <c r="H93" s="78"/>
      <c r="I93" s="301"/>
      <c r="J93" s="301"/>
      <c r="K93" s="305"/>
      <c r="L93" s="305"/>
      <c r="M93" s="84"/>
      <c r="N93" s="77"/>
      <c r="O93" s="77"/>
      <c r="P93" s="66"/>
      <c r="Q93" s="67"/>
      <c r="R93" s="306"/>
      <c r="S93" s="306"/>
      <c r="T93" s="306"/>
      <c r="U93" s="306"/>
      <c r="V93" s="89"/>
      <c r="W93" s="89"/>
    </row>
    <row r="94" spans="1:23" ht="21" customHeight="1" x14ac:dyDescent="0.2">
      <c r="A94" s="75">
        <f t="shared" si="0"/>
        <v>0</v>
      </c>
      <c r="B94" s="81"/>
      <c r="C94" s="77"/>
      <c r="D94" s="82"/>
      <c r="E94" s="83"/>
      <c r="F94" s="81"/>
      <c r="G94" s="81"/>
      <c r="H94" s="78"/>
      <c r="I94" s="301"/>
      <c r="J94" s="301"/>
      <c r="K94" s="305"/>
      <c r="L94" s="305"/>
      <c r="M94" s="84"/>
      <c r="N94" s="77"/>
      <c r="O94" s="77"/>
      <c r="P94" s="66"/>
      <c r="Q94" s="67"/>
      <c r="R94" s="306"/>
      <c r="S94" s="306"/>
      <c r="T94" s="306"/>
      <c r="U94" s="306"/>
      <c r="V94" s="89"/>
      <c r="W94" s="89"/>
    </row>
    <row r="95" spans="1:23" ht="21" customHeight="1" x14ac:dyDescent="0.2">
      <c r="A95" s="75">
        <f t="shared" si="0"/>
        <v>0</v>
      </c>
      <c r="B95" s="81"/>
      <c r="C95" s="77"/>
      <c r="D95" s="82"/>
      <c r="E95" s="83"/>
      <c r="F95" s="81"/>
      <c r="G95" s="81"/>
      <c r="H95" s="78"/>
      <c r="I95" s="301"/>
      <c r="J95" s="301"/>
      <c r="K95" s="305"/>
      <c r="L95" s="305"/>
      <c r="M95" s="84"/>
      <c r="N95" s="77"/>
      <c r="O95" s="77"/>
      <c r="P95" s="66"/>
      <c r="Q95" s="67"/>
      <c r="R95" s="306"/>
      <c r="S95" s="306"/>
      <c r="T95" s="306"/>
      <c r="U95" s="306"/>
      <c r="V95" s="89"/>
      <c r="W95" s="89"/>
    </row>
    <row r="96" spans="1:23" ht="21" customHeight="1" x14ac:dyDescent="0.2">
      <c r="A96" s="75">
        <f t="shared" si="0"/>
        <v>0</v>
      </c>
      <c r="B96" s="81"/>
      <c r="C96" s="77"/>
      <c r="D96" s="82"/>
      <c r="E96" s="83"/>
      <c r="F96" s="81"/>
      <c r="G96" s="81"/>
      <c r="H96" s="78"/>
      <c r="I96" s="301"/>
      <c r="J96" s="301"/>
      <c r="K96" s="305"/>
      <c r="L96" s="305"/>
      <c r="M96" s="84"/>
      <c r="N96" s="77"/>
      <c r="O96" s="77"/>
      <c r="P96" s="66"/>
      <c r="Q96" s="67"/>
      <c r="R96" s="306"/>
      <c r="S96" s="306"/>
      <c r="T96" s="306"/>
      <c r="U96" s="306"/>
      <c r="V96" s="89"/>
      <c r="W96" s="89"/>
    </row>
    <row r="97" spans="1:23" ht="21" customHeight="1" x14ac:dyDescent="0.2">
      <c r="A97" s="75">
        <f t="shared" si="0"/>
        <v>0</v>
      </c>
      <c r="B97" s="81"/>
      <c r="C97" s="77"/>
      <c r="D97" s="82"/>
      <c r="E97" s="83"/>
      <c r="F97" s="81"/>
      <c r="G97" s="81"/>
      <c r="H97" s="78"/>
      <c r="I97" s="301"/>
      <c r="J97" s="301"/>
      <c r="K97" s="305"/>
      <c r="L97" s="305"/>
      <c r="M97" s="84"/>
      <c r="N97" s="77"/>
      <c r="O97" s="77"/>
      <c r="P97" s="66"/>
      <c r="Q97" s="67"/>
      <c r="R97" s="306"/>
      <c r="S97" s="306"/>
      <c r="T97" s="306"/>
      <c r="U97" s="306"/>
      <c r="V97" s="89"/>
      <c r="W97" s="89"/>
    </row>
    <row r="98" spans="1:23" ht="21" customHeight="1" x14ac:dyDescent="0.2">
      <c r="A98" s="75">
        <f t="shared" si="0"/>
        <v>0</v>
      </c>
      <c r="B98" s="81"/>
      <c r="C98" s="77"/>
      <c r="D98" s="82"/>
      <c r="E98" s="83"/>
      <c r="F98" s="81"/>
      <c r="G98" s="81"/>
      <c r="H98" s="78"/>
      <c r="I98" s="301"/>
      <c r="J98" s="301"/>
      <c r="K98" s="305"/>
      <c r="L98" s="305"/>
      <c r="M98" s="84"/>
      <c r="N98" s="77"/>
      <c r="O98" s="77"/>
      <c r="P98" s="66"/>
      <c r="Q98" s="67"/>
      <c r="R98" s="306"/>
      <c r="S98" s="306"/>
      <c r="T98" s="306"/>
      <c r="U98" s="306"/>
      <c r="V98" s="89"/>
      <c r="W98" s="89"/>
    </row>
    <row r="99" spans="1:23" ht="21" customHeight="1" x14ac:dyDescent="0.2">
      <c r="A99" s="75">
        <f t="shared" si="0"/>
        <v>0</v>
      </c>
      <c r="B99" s="81"/>
      <c r="C99" s="77"/>
      <c r="D99" s="82"/>
      <c r="E99" s="83"/>
      <c r="F99" s="81"/>
      <c r="G99" s="81"/>
      <c r="H99" s="78"/>
      <c r="I99" s="301"/>
      <c r="J99" s="301"/>
      <c r="K99" s="305"/>
      <c r="L99" s="305"/>
      <c r="M99" s="84"/>
      <c r="N99" s="77"/>
      <c r="O99" s="77"/>
      <c r="P99" s="66"/>
      <c r="Q99" s="67"/>
      <c r="R99" s="306"/>
      <c r="S99" s="306"/>
      <c r="T99" s="306"/>
      <c r="U99" s="306"/>
      <c r="V99" s="89"/>
      <c r="W99" s="89"/>
    </row>
    <row r="100" spans="1:23" ht="21" customHeight="1" x14ac:dyDescent="0.2">
      <c r="A100" s="75">
        <f t="shared" si="0"/>
        <v>0</v>
      </c>
      <c r="B100" s="81"/>
      <c r="C100" s="77"/>
      <c r="D100" s="82"/>
      <c r="E100" s="83"/>
      <c r="F100" s="81"/>
      <c r="G100" s="81"/>
      <c r="H100" s="78"/>
      <c r="I100" s="301"/>
      <c r="J100" s="301"/>
      <c r="K100" s="305"/>
      <c r="L100" s="305"/>
      <c r="M100" s="84"/>
      <c r="N100" s="77"/>
      <c r="O100" s="77"/>
      <c r="P100" s="66"/>
      <c r="Q100" s="67"/>
      <c r="R100" s="306"/>
      <c r="S100" s="306"/>
      <c r="T100" s="306"/>
      <c r="U100" s="306"/>
      <c r="V100" s="89"/>
      <c r="W100" s="89"/>
    </row>
    <row r="101" spans="1:23" ht="21" customHeight="1" x14ac:dyDescent="0.2">
      <c r="A101" s="75">
        <f t="shared" si="0"/>
        <v>0</v>
      </c>
      <c r="B101" s="81"/>
      <c r="C101" s="77"/>
      <c r="D101" s="82"/>
      <c r="E101" s="83"/>
      <c r="F101" s="81"/>
      <c r="G101" s="81"/>
      <c r="H101" s="78"/>
      <c r="I101" s="301"/>
      <c r="J101" s="301"/>
      <c r="K101" s="305"/>
      <c r="L101" s="305"/>
      <c r="M101" s="84"/>
      <c r="N101" s="77"/>
      <c r="O101" s="77"/>
      <c r="P101" s="66"/>
      <c r="Q101" s="67"/>
      <c r="R101" s="306"/>
      <c r="S101" s="306"/>
      <c r="T101" s="306"/>
      <c r="U101" s="306"/>
      <c r="V101" s="89"/>
      <c r="W101" s="89"/>
    </row>
    <row r="102" spans="1:23" ht="21" customHeight="1" x14ac:dyDescent="0.2">
      <c r="A102" s="75">
        <f t="shared" si="0"/>
        <v>0</v>
      </c>
      <c r="B102" s="81"/>
      <c r="C102" s="77"/>
      <c r="D102" s="82"/>
      <c r="E102" s="83"/>
      <c r="F102" s="81"/>
      <c r="G102" s="81"/>
      <c r="H102" s="78"/>
      <c r="I102" s="301"/>
      <c r="J102" s="301"/>
      <c r="K102" s="305"/>
      <c r="L102" s="305"/>
      <c r="M102" s="84"/>
      <c r="N102" s="77"/>
      <c r="O102" s="77"/>
      <c r="P102" s="66"/>
      <c r="Q102" s="67"/>
      <c r="R102" s="306"/>
      <c r="S102" s="306"/>
      <c r="T102" s="306"/>
      <c r="U102" s="306"/>
      <c r="V102" s="89"/>
      <c r="W102" s="89"/>
    </row>
    <row r="103" spans="1:23" ht="21" customHeight="1" x14ac:dyDescent="0.2">
      <c r="A103" s="75">
        <f t="shared" si="0"/>
        <v>0</v>
      </c>
      <c r="B103" s="81"/>
      <c r="C103" s="77"/>
      <c r="D103" s="82"/>
      <c r="E103" s="83"/>
      <c r="F103" s="81"/>
      <c r="G103" s="81"/>
      <c r="H103" s="78"/>
      <c r="I103" s="301"/>
      <c r="J103" s="301"/>
      <c r="K103" s="305"/>
      <c r="L103" s="305"/>
      <c r="M103" s="84"/>
      <c r="N103" s="77"/>
      <c r="O103" s="77"/>
      <c r="P103" s="66"/>
      <c r="Q103" s="67"/>
      <c r="R103" s="306"/>
      <c r="S103" s="306"/>
      <c r="T103" s="306"/>
      <c r="U103" s="306"/>
      <c r="V103" s="89"/>
      <c r="W103" s="89"/>
    </row>
    <row r="104" spans="1:23" ht="21" customHeight="1" x14ac:dyDescent="0.2">
      <c r="A104" s="75">
        <f t="shared" si="0"/>
        <v>0</v>
      </c>
      <c r="B104" s="81"/>
      <c r="C104" s="77"/>
      <c r="D104" s="82"/>
      <c r="E104" s="83"/>
      <c r="F104" s="81"/>
      <c r="G104" s="81"/>
      <c r="H104" s="78"/>
      <c r="I104" s="301"/>
      <c r="J104" s="301"/>
      <c r="K104" s="305"/>
      <c r="L104" s="305"/>
      <c r="M104" s="84"/>
      <c r="N104" s="77"/>
      <c r="O104" s="77"/>
      <c r="P104" s="66"/>
      <c r="Q104" s="67"/>
      <c r="R104" s="306"/>
      <c r="S104" s="306"/>
      <c r="T104" s="306"/>
      <c r="U104" s="306"/>
      <c r="V104" s="89"/>
      <c r="W104" s="89"/>
    </row>
    <row r="105" spans="1:23" ht="21" customHeight="1" x14ac:dyDescent="0.2">
      <c r="A105" s="75">
        <f t="shared" si="0"/>
        <v>0</v>
      </c>
      <c r="B105" s="81"/>
      <c r="C105" s="77"/>
      <c r="D105" s="82"/>
      <c r="E105" s="83"/>
      <c r="F105" s="81"/>
      <c r="G105" s="81"/>
      <c r="H105" s="78"/>
      <c r="I105" s="301"/>
      <c r="J105" s="301"/>
      <c r="K105" s="305"/>
      <c r="L105" s="305"/>
      <c r="M105" s="84"/>
      <c r="N105" s="77"/>
      <c r="O105" s="77"/>
      <c r="P105" s="66"/>
      <c r="Q105" s="67"/>
      <c r="R105" s="306"/>
      <c r="S105" s="306"/>
      <c r="T105" s="306"/>
      <c r="U105" s="306"/>
      <c r="V105" s="89"/>
      <c r="W105" s="89"/>
    </row>
    <row r="106" spans="1:23" ht="21" customHeight="1" x14ac:dyDescent="0.2">
      <c r="A106" s="75">
        <f t="shared" si="0"/>
        <v>0</v>
      </c>
      <c r="B106" s="81"/>
      <c r="C106" s="77"/>
      <c r="D106" s="82"/>
      <c r="E106" s="83"/>
      <c r="F106" s="81"/>
      <c r="G106" s="81"/>
      <c r="H106" s="78"/>
      <c r="I106" s="301"/>
      <c r="J106" s="301"/>
      <c r="K106" s="305"/>
      <c r="L106" s="305"/>
      <c r="M106" s="84"/>
      <c r="N106" s="77"/>
      <c r="O106" s="77"/>
      <c r="P106" s="66"/>
      <c r="Q106" s="67"/>
      <c r="R106" s="306"/>
      <c r="S106" s="306"/>
      <c r="T106" s="306"/>
      <c r="U106" s="306"/>
      <c r="V106" s="89"/>
      <c r="W106" s="89"/>
    </row>
    <row r="107" spans="1:23" ht="21" customHeight="1" x14ac:dyDescent="0.2">
      <c r="A107" s="75">
        <f t="shared" si="0"/>
        <v>0</v>
      </c>
      <c r="B107" s="81"/>
      <c r="C107" s="77"/>
      <c r="D107" s="82"/>
      <c r="E107" s="83"/>
      <c r="F107" s="81"/>
      <c r="G107" s="81"/>
      <c r="H107" s="78"/>
      <c r="I107" s="301"/>
      <c r="J107" s="301"/>
      <c r="K107" s="305"/>
      <c r="L107" s="305"/>
      <c r="M107" s="84"/>
      <c r="N107" s="77"/>
      <c r="O107" s="77"/>
      <c r="P107" s="66"/>
      <c r="Q107" s="67"/>
      <c r="R107" s="306"/>
      <c r="S107" s="306"/>
      <c r="T107" s="306"/>
      <c r="U107" s="306"/>
      <c r="V107" s="89"/>
      <c r="W107" s="89"/>
    </row>
    <row r="108" spans="1:23" ht="21" customHeight="1" x14ac:dyDescent="0.2">
      <c r="A108" s="75">
        <f t="shared" si="0"/>
        <v>0</v>
      </c>
      <c r="B108" s="81"/>
      <c r="C108" s="77"/>
      <c r="D108" s="82"/>
      <c r="E108" s="83"/>
      <c r="F108" s="81"/>
      <c r="G108" s="81"/>
      <c r="H108" s="78"/>
      <c r="I108" s="301"/>
      <c r="J108" s="301"/>
      <c r="K108" s="305"/>
      <c r="L108" s="305"/>
      <c r="M108" s="84"/>
      <c r="N108" s="77"/>
      <c r="O108" s="77"/>
      <c r="P108" s="66"/>
      <c r="Q108" s="67"/>
      <c r="R108" s="306"/>
      <c r="S108" s="306"/>
      <c r="T108" s="306"/>
      <c r="U108" s="306"/>
      <c r="V108" s="89"/>
      <c r="W108" s="89"/>
    </row>
    <row r="109" spans="1:23" ht="21" customHeight="1" x14ac:dyDescent="0.2">
      <c r="A109" s="75">
        <f t="shared" si="0"/>
        <v>0</v>
      </c>
      <c r="B109" s="81"/>
      <c r="C109" s="77"/>
      <c r="D109" s="82"/>
      <c r="E109" s="83"/>
      <c r="F109" s="81"/>
      <c r="G109" s="81"/>
      <c r="H109" s="78"/>
      <c r="I109" s="301"/>
      <c r="J109" s="301"/>
      <c r="K109" s="305"/>
      <c r="L109" s="305"/>
      <c r="M109" s="84"/>
      <c r="N109" s="77"/>
      <c r="O109" s="77"/>
      <c r="P109" s="66"/>
      <c r="Q109" s="67"/>
      <c r="R109" s="306"/>
      <c r="S109" s="306"/>
      <c r="T109" s="306"/>
      <c r="U109" s="306"/>
      <c r="V109" s="89"/>
      <c r="W109" s="89"/>
    </row>
    <row r="110" spans="1:23" ht="21" customHeight="1" x14ac:dyDescent="0.2">
      <c r="A110" s="75">
        <f t="shared" si="0"/>
        <v>0</v>
      </c>
      <c r="B110" s="81"/>
      <c r="C110" s="77"/>
      <c r="D110" s="82"/>
      <c r="E110" s="83"/>
      <c r="F110" s="81"/>
      <c r="G110" s="81"/>
      <c r="H110" s="78"/>
      <c r="I110" s="301"/>
      <c r="J110" s="301"/>
      <c r="K110" s="305"/>
      <c r="L110" s="305"/>
      <c r="M110" s="84"/>
      <c r="N110" s="77"/>
      <c r="O110" s="77"/>
      <c r="P110" s="66"/>
      <c r="Q110" s="67"/>
      <c r="R110" s="306"/>
      <c r="S110" s="306"/>
      <c r="T110" s="306"/>
      <c r="U110" s="306"/>
      <c r="V110" s="89"/>
      <c r="W110" s="89"/>
    </row>
    <row r="111" spans="1:23" ht="21" customHeight="1" x14ac:dyDescent="0.2">
      <c r="A111" s="75">
        <f t="shared" si="0"/>
        <v>0</v>
      </c>
      <c r="B111" s="81"/>
      <c r="C111" s="77"/>
      <c r="D111" s="82"/>
      <c r="E111" s="83"/>
      <c r="F111" s="81"/>
      <c r="G111" s="81"/>
      <c r="H111" s="78"/>
      <c r="I111" s="301"/>
      <c r="J111" s="301"/>
      <c r="K111" s="305"/>
      <c r="L111" s="305"/>
      <c r="M111" s="84"/>
      <c r="N111" s="77"/>
      <c r="O111" s="77"/>
      <c r="P111" s="66"/>
      <c r="Q111" s="67"/>
      <c r="R111" s="306"/>
      <c r="S111" s="306"/>
      <c r="T111" s="306"/>
      <c r="U111" s="306"/>
      <c r="V111" s="89"/>
      <c r="W111" s="89"/>
    </row>
    <row r="112" spans="1:23" ht="21" customHeight="1" x14ac:dyDescent="0.2">
      <c r="A112" s="75">
        <f t="shared" si="0"/>
        <v>0</v>
      </c>
      <c r="B112" s="81"/>
      <c r="C112" s="77"/>
      <c r="D112" s="82"/>
      <c r="E112" s="83"/>
      <c r="F112" s="81"/>
      <c r="G112" s="81"/>
      <c r="H112" s="78"/>
      <c r="I112" s="301"/>
      <c r="J112" s="301"/>
      <c r="K112" s="305"/>
      <c r="L112" s="305"/>
      <c r="M112" s="84"/>
      <c r="N112" s="77"/>
      <c r="O112" s="77"/>
      <c r="P112" s="66"/>
      <c r="Q112" s="67"/>
      <c r="R112" s="306"/>
      <c r="S112" s="306"/>
      <c r="T112" s="306"/>
      <c r="U112" s="306"/>
      <c r="V112" s="89"/>
      <c r="W112" s="89"/>
    </row>
    <row r="113" spans="1:23" ht="21" customHeight="1" x14ac:dyDescent="0.2">
      <c r="A113" s="75">
        <f t="shared" si="0"/>
        <v>0</v>
      </c>
      <c r="B113" s="81"/>
      <c r="C113" s="77"/>
      <c r="D113" s="82"/>
      <c r="E113" s="83"/>
      <c r="F113" s="81"/>
      <c r="G113" s="81"/>
      <c r="H113" s="78"/>
      <c r="I113" s="301"/>
      <c r="J113" s="301"/>
      <c r="K113" s="305"/>
      <c r="L113" s="305"/>
      <c r="M113" s="84"/>
      <c r="N113" s="77"/>
      <c r="O113" s="77"/>
      <c r="P113" s="66"/>
      <c r="Q113" s="67"/>
      <c r="R113" s="306"/>
      <c r="S113" s="306"/>
      <c r="T113" s="306"/>
      <c r="U113" s="306"/>
      <c r="V113" s="89"/>
      <c r="W113" s="89"/>
    </row>
    <row r="114" spans="1:23" ht="21" customHeight="1" x14ac:dyDescent="0.2">
      <c r="A114" s="75">
        <f t="shared" si="0"/>
        <v>0</v>
      </c>
      <c r="B114" s="81"/>
      <c r="C114" s="77"/>
      <c r="D114" s="82"/>
      <c r="E114" s="83"/>
      <c r="F114" s="81"/>
      <c r="G114" s="81"/>
      <c r="H114" s="78"/>
      <c r="I114" s="301"/>
      <c r="J114" s="301"/>
      <c r="K114" s="305"/>
      <c r="L114" s="305"/>
      <c r="M114" s="84"/>
      <c r="N114" s="77"/>
      <c r="O114" s="77"/>
      <c r="P114" s="66"/>
      <c r="Q114" s="67"/>
      <c r="R114" s="306"/>
      <c r="S114" s="306"/>
      <c r="T114" s="306"/>
      <c r="U114" s="306"/>
      <c r="V114" s="89"/>
      <c r="W114" s="89"/>
    </row>
    <row r="115" spans="1:23" ht="21" customHeight="1" x14ac:dyDescent="0.2">
      <c r="A115" s="75">
        <f t="shared" si="0"/>
        <v>0</v>
      </c>
      <c r="B115" s="81"/>
      <c r="C115" s="77"/>
      <c r="D115" s="82"/>
      <c r="E115" s="83"/>
      <c r="F115" s="81"/>
      <c r="G115" s="81"/>
      <c r="H115" s="78"/>
      <c r="I115" s="301"/>
      <c r="J115" s="301"/>
      <c r="K115" s="305"/>
      <c r="L115" s="305"/>
      <c r="M115" s="84"/>
      <c r="N115" s="77"/>
      <c r="O115" s="77"/>
      <c r="P115" s="66"/>
      <c r="Q115" s="67"/>
      <c r="R115" s="306"/>
      <c r="S115" s="306"/>
      <c r="T115" s="306"/>
      <c r="U115" s="306"/>
      <c r="V115" s="89"/>
      <c r="W115" s="89"/>
    </row>
    <row r="116" spans="1:23" ht="21" customHeight="1" x14ac:dyDescent="0.2">
      <c r="A116" s="75">
        <f t="shared" si="0"/>
        <v>0</v>
      </c>
      <c r="B116" s="81"/>
      <c r="C116" s="77"/>
      <c r="D116" s="82"/>
      <c r="E116" s="83"/>
      <c r="F116" s="81"/>
      <c r="G116" s="81"/>
      <c r="H116" s="78"/>
      <c r="I116" s="301"/>
      <c r="J116" s="301"/>
      <c r="K116" s="305"/>
      <c r="L116" s="305"/>
      <c r="M116" s="84"/>
      <c r="N116" s="77"/>
      <c r="O116" s="77"/>
      <c r="P116" s="66"/>
      <c r="Q116" s="67"/>
      <c r="R116" s="306"/>
      <c r="S116" s="306"/>
      <c r="T116" s="306"/>
      <c r="U116" s="306"/>
      <c r="V116" s="89"/>
      <c r="W116" s="89"/>
    </row>
    <row r="117" spans="1:23" ht="21" customHeight="1" x14ac:dyDescent="0.2">
      <c r="A117" s="75">
        <f t="shared" si="0"/>
        <v>0</v>
      </c>
      <c r="B117" s="81"/>
      <c r="C117" s="77"/>
      <c r="D117" s="82"/>
      <c r="E117" s="83"/>
      <c r="F117" s="81"/>
      <c r="G117" s="81"/>
      <c r="H117" s="78"/>
      <c r="I117" s="301"/>
      <c r="J117" s="301"/>
      <c r="K117" s="305"/>
      <c r="L117" s="305"/>
      <c r="M117" s="84"/>
      <c r="N117" s="77"/>
      <c r="O117" s="77"/>
      <c r="P117" s="66"/>
      <c r="Q117" s="67"/>
      <c r="R117" s="306"/>
      <c r="S117" s="306"/>
      <c r="T117" s="306"/>
      <c r="U117" s="306"/>
      <c r="V117" s="89"/>
      <c r="W117" s="89"/>
    </row>
    <row r="118" spans="1:23" ht="21" customHeight="1" x14ac:dyDescent="0.2">
      <c r="A118" s="75">
        <f t="shared" si="0"/>
        <v>0</v>
      </c>
      <c r="B118" s="81"/>
      <c r="C118" s="77"/>
      <c r="D118" s="82"/>
      <c r="E118" s="83"/>
      <c r="F118" s="81"/>
      <c r="G118" s="81"/>
      <c r="H118" s="78"/>
      <c r="I118" s="301"/>
      <c r="J118" s="301"/>
      <c r="K118" s="305"/>
      <c r="L118" s="305"/>
      <c r="M118" s="84"/>
      <c r="N118" s="77"/>
      <c r="O118" s="77"/>
      <c r="P118" s="66"/>
      <c r="Q118" s="67"/>
      <c r="R118" s="306"/>
      <c r="S118" s="306"/>
      <c r="T118" s="306"/>
      <c r="U118" s="306"/>
      <c r="V118" s="89"/>
      <c r="W118" s="89"/>
    </row>
    <row r="119" spans="1:23" ht="21" customHeight="1" x14ac:dyDescent="0.2">
      <c r="A119" s="75">
        <f t="shared" si="0"/>
        <v>0</v>
      </c>
      <c r="B119" s="81"/>
      <c r="C119" s="77"/>
      <c r="D119" s="82"/>
      <c r="E119" s="83"/>
      <c r="F119" s="81"/>
      <c r="G119" s="81"/>
      <c r="H119" s="78"/>
      <c r="I119" s="301"/>
      <c r="J119" s="301"/>
      <c r="K119" s="305"/>
      <c r="L119" s="305"/>
      <c r="M119" s="84"/>
      <c r="N119" s="77"/>
      <c r="O119" s="77"/>
      <c r="P119" s="66"/>
      <c r="Q119" s="67"/>
      <c r="R119" s="306"/>
      <c r="S119" s="306"/>
      <c r="T119" s="306"/>
      <c r="U119" s="306"/>
      <c r="V119" s="89"/>
      <c r="W119" s="89"/>
    </row>
    <row r="120" spans="1:23" ht="21" customHeight="1" x14ac:dyDescent="0.2">
      <c r="A120" s="75">
        <f t="shared" si="0"/>
        <v>0</v>
      </c>
      <c r="B120" s="81"/>
      <c r="C120" s="77"/>
      <c r="D120" s="82"/>
      <c r="E120" s="83"/>
      <c r="F120" s="81"/>
      <c r="G120" s="81"/>
      <c r="H120" s="78"/>
      <c r="I120" s="301"/>
      <c r="J120" s="301"/>
      <c r="K120" s="305"/>
      <c r="L120" s="305"/>
      <c r="M120" s="84"/>
      <c r="N120" s="77"/>
      <c r="O120" s="77"/>
      <c r="P120" s="66"/>
      <c r="Q120" s="67"/>
      <c r="R120" s="306"/>
      <c r="S120" s="306"/>
      <c r="T120" s="306"/>
      <c r="U120" s="306"/>
      <c r="V120" s="89"/>
      <c r="W120" s="89"/>
    </row>
    <row r="121" spans="1:23" ht="21" customHeight="1" x14ac:dyDescent="0.2">
      <c r="A121" s="75">
        <f t="shared" si="0"/>
        <v>0</v>
      </c>
      <c r="B121" s="81"/>
      <c r="C121" s="77"/>
      <c r="D121" s="82"/>
      <c r="E121" s="83"/>
      <c r="F121" s="81"/>
      <c r="G121" s="81"/>
      <c r="H121" s="78"/>
      <c r="I121" s="301"/>
      <c r="J121" s="301"/>
      <c r="K121" s="305"/>
      <c r="L121" s="305"/>
      <c r="M121" s="84"/>
      <c r="N121" s="77"/>
      <c r="O121" s="77"/>
      <c r="P121" s="66"/>
      <c r="Q121" s="67"/>
      <c r="R121" s="306"/>
      <c r="S121" s="306"/>
      <c r="T121" s="306"/>
      <c r="U121" s="306"/>
      <c r="V121" s="89"/>
      <c r="W121" s="89"/>
    </row>
    <row r="122" spans="1:23" ht="21" customHeight="1" x14ac:dyDescent="0.2">
      <c r="A122" s="75">
        <f t="shared" si="0"/>
        <v>0</v>
      </c>
      <c r="B122" s="81"/>
      <c r="C122" s="77"/>
      <c r="D122" s="82"/>
      <c r="E122" s="83"/>
      <c r="F122" s="81"/>
      <c r="G122" s="81"/>
      <c r="H122" s="78"/>
      <c r="I122" s="301"/>
      <c r="J122" s="301"/>
      <c r="K122" s="305"/>
      <c r="L122" s="305"/>
      <c r="M122" s="84"/>
      <c r="N122" s="77"/>
      <c r="O122" s="77"/>
      <c r="P122" s="66"/>
      <c r="Q122" s="67"/>
      <c r="R122" s="306"/>
      <c r="S122" s="306"/>
      <c r="T122" s="306"/>
      <c r="U122" s="306"/>
      <c r="V122" s="89"/>
      <c r="W122" s="89"/>
    </row>
    <row r="123" spans="1:23" ht="21" customHeight="1" x14ac:dyDescent="0.2">
      <c r="A123" s="75">
        <f t="shared" si="0"/>
        <v>0</v>
      </c>
      <c r="B123" s="81"/>
      <c r="C123" s="77"/>
      <c r="D123" s="82"/>
      <c r="E123" s="83"/>
      <c r="F123" s="81"/>
      <c r="G123" s="81"/>
      <c r="H123" s="78"/>
      <c r="I123" s="301"/>
      <c r="J123" s="301"/>
      <c r="K123" s="305"/>
      <c r="L123" s="305"/>
      <c r="M123" s="84"/>
      <c r="N123" s="77"/>
      <c r="O123" s="77"/>
      <c r="P123" s="66"/>
      <c r="Q123" s="67"/>
      <c r="R123" s="306"/>
      <c r="S123" s="306"/>
      <c r="T123" s="306"/>
      <c r="U123" s="306"/>
      <c r="V123" s="89"/>
      <c r="W123" s="89"/>
    </row>
    <row r="124" spans="1:23" ht="21" customHeight="1" x14ac:dyDescent="0.2">
      <c r="A124" s="75">
        <f t="shared" si="0"/>
        <v>0</v>
      </c>
      <c r="B124" s="81"/>
      <c r="C124" s="77"/>
      <c r="D124" s="82"/>
      <c r="E124" s="83"/>
      <c r="F124" s="81"/>
      <c r="G124" s="81"/>
      <c r="H124" s="78"/>
      <c r="I124" s="301"/>
      <c r="J124" s="301"/>
      <c r="K124" s="305"/>
      <c r="L124" s="305"/>
      <c r="M124" s="84"/>
      <c r="N124" s="77"/>
      <c r="O124" s="77"/>
      <c r="P124" s="66"/>
      <c r="Q124" s="67"/>
      <c r="R124" s="306"/>
      <c r="S124" s="306"/>
      <c r="T124" s="306"/>
      <c r="U124" s="306"/>
      <c r="V124" s="89"/>
      <c r="W124" s="89"/>
    </row>
    <row r="125" spans="1:23" ht="21" customHeight="1" x14ac:dyDescent="0.2">
      <c r="A125" s="75">
        <f t="shared" si="0"/>
        <v>0</v>
      </c>
      <c r="B125" s="81"/>
      <c r="C125" s="77"/>
      <c r="D125" s="82"/>
      <c r="E125" s="83"/>
      <c r="F125" s="81"/>
      <c r="G125" s="81"/>
      <c r="H125" s="78"/>
      <c r="I125" s="301"/>
      <c r="J125" s="301"/>
      <c r="K125" s="305"/>
      <c r="L125" s="305"/>
      <c r="M125" s="84"/>
      <c r="N125" s="77"/>
      <c r="O125" s="77"/>
      <c r="P125" s="66"/>
      <c r="Q125" s="67"/>
      <c r="R125" s="306"/>
      <c r="S125" s="306"/>
      <c r="T125" s="306"/>
      <c r="U125" s="306"/>
      <c r="V125" s="89"/>
      <c r="W125" s="89"/>
    </row>
    <row r="126" spans="1:23" ht="21" customHeight="1" x14ac:dyDescent="0.2">
      <c r="A126" s="75">
        <f t="shared" si="0"/>
        <v>0</v>
      </c>
      <c r="B126" s="81"/>
      <c r="C126" s="77"/>
      <c r="D126" s="82"/>
      <c r="E126" s="83"/>
      <c r="F126" s="81"/>
      <c r="G126" s="81"/>
      <c r="H126" s="78"/>
      <c r="I126" s="301"/>
      <c r="J126" s="301"/>
      <c r="K126" s="305"/>
      <c r="L126" s="305"/>
      <c r="M126" s="84"/>
      <c r="N126" s="77"/>
      <c r="O126" s="77"/>
      <c r="P126" s="66"/>
      <c r="Q126" s="67"/>
      <c r="R126" s="306"/>
      <c r="S126" s="306"/>
      <c r="T126" s="306"/>
      <c r="U126" s="306"/>
      <c r="V126" s="89"/>
      <c r="W126" s="89"/>
    </row>
    <row r="127" spans="1:23" ht="21" customHeight="1" x14ac:dyDescent="0.2">
      <c r="A127" s="75">
        <f t="shared" si="0"/>
        <v>0</v>
      </c>
      <c r="B127" s="81"/>
      <c r="C127" s="77"/>
      <c r="D127" s="82"/>
      <c r="E127" s="83"/>
      <c r="F127" s="81"/>
      <c r="G127" s="81"/>
      <c r="H127" s="78"/>
      <c r="I127" s="301"/>
      <c r="J127" s="301"/>
      <c r="K127" s="305"/>
      <c r="L127" s="305"/>
      <c r="M127" s="84"/>
      <c r="N127" s="77"/>
      <c r="O127" s="77"/>
      <c r="P127" s="66"/>
      <c r="Q127" s="67"/>
      <c r="R127" s="306"/>
      <c r="S127" s="306"/>
      <c r="T127" s="306"/>
      <c r="U127" s="306"/>
      <c r="V127" s="89"/>
      <c r="W127" s="89"/>
    </row>
    <row r="128" spans="1:23" ht="21" customHeight="1" x14ac:dyDescent="0.2">
      <c r="A128" s="75">
        <f t="shared" si="0"/>
        <v>0</v>
      </c>
      <c r="B128" s="81"/>
      <c r="C128" s="77"/>
      <c r="D128" s="82"/>
      <c r="E128" s="83"/>
      <c r="F128" s="81"/>
      <c r="G128" s="81"/>
      <c r="H128" s="78"/>
      <c r="I128" s="301"/>
      <c r="J128" s="301"/>
      <c r="K128" s="305"/>
      <c r="L128" s="305"/>
      <c r="M128" s="84"/>
      <c r="N128" s="77"/>
      <c r="O128" s="77"/>
      <c r="P128" s="66"/>
      <c r="Q128" s="67"/>
      <c r="R128" s="306"/>
      <c r="S128" s="306"/>
      <c r="T128" s="306"/>
      <c r="U128" s="306"/>
      <c r="V128" s="89"/>
      <c r="W128" s="89"/>
    </row>
    <row r="129" spans="1:23" ht="21" customHeight="1" x14ac:dyDescent="0.2">
      <c r="A129" s="75">
        <f t="shared" si="0"/>
        <v>0</v>
      </c>
      <c r="B129" s="81"/>
      <c r="C129" s="77"/>
      <c r="D129" s="82"/>
      <c r="E129" s="83"/>
      <c r="F129" s="81"/>
      <c r="G129" s="81"/>
      <c r="H129" s="78"/>
      <c r="I129" s="301"/>
      <c r="J129" s="301"/>
      <c r="K129" s="305"/>
      <c r="L129" s="305"/>
      <c r="M129" s="84"/>
      <c r="N129" s="77"/>
      <c r="O129" s="77"/>
      <c r="P129" s="66"/>
      <c r="Q129" s="67"/>
      <c r="R129" s="306"/>
      <c r="S129" s="306"/>
      <c r="T129" s="306"/>
      <c r="U129" s="306"/>
      <c r="V129" s="89"/>
      <c r="W129" s="89"/>
    </row>
    <row r="130" spans="1:23" ht="21" customHeight="1" x14ac:dyDescent="0.2">
      <c r="A130" s="75">
        <f t="shared" si="0"/>
        <v>0</v>
      </c>
      <c r="B130" s="81"/>
      <c r="C130" s="77"/>
      <c r="D130" s="82"/>
      <c r="E130" s="83"/>
      <c r="F130" s="81"/>
      <c r="G130" s="81"/>
      <c r="H130" s="78"/>
      <c r="I130" s="301"/>
      <c r="J130" s="301"/>
      <c r="K130" s="305"/>
      <c r="L130" s="305"/>
      <c r="M130" s="84"/>
      <c r="N130" s="77"/>
      <c r="O130" s="77"/>
      <c r="P130" s="66"/>
      <c r="Q130" s="67"/>
      <c r="R130" s="306"/>
      <c r="S130" s="306"/>
      <c r="T130" s="306"/>
      <c r="U130" s="306"/>
      <c r="V130" s="89"/>
      <c r="W130" s="89"/>
    </row>
    <row r="131" spans="1:23" ht="21" customHeight="1" x14ac:dyDescent="0.2">
      <c r="A131" s="75">
        <f t="shared" si="0"/>
        <v>0</v>
      </c>
      <c r="B131" s="81"/>
      <c r="C131" s="77"/>
      <c r="D131" s="82"/>
      <c r="E131" s="83"/>
      <c r="F131" s="81"/>
      <c r="G131" s="81"/>
      <c r="H131" s="78"/>
      <c r="I131" s="301"/>
      <c r="J131" s="301"/>
      <c r="K131" s="305"/>
      <c r="L131" s="305"/>
      <c r="M131" s="84"/>
      <c r="N131" s="77"/>
      <c r="O131" s="77"/>
      <c r="P131" s="66"/>
      <c r="Q131" s="67"/>
      <c r="R131" s="306"/>
      <c r="S131" s="306"/>
      <c r="T131" s="306"/>
      <c r="U131" s="306"/>
      <c r="V131" s="89"/>
      <c r="W131" s="89"/>
    </row>
    <row r="132" spans="1:23" ht="21" customHeight="1" x14ac:dyDescent="0.2">
      <c r="A132" s="75">
        <f t="shared" si="0"/>
        <v>0</v>
      </c>
      <c r="B132" s="81"/>
      <c r="C132" s="77"/>
      <c r="D132" s="82"/>
      <c r="E132" s="83"/>
      <c r="F132" s="81"/>
      <c r="G132" s="81"/>
      <c r="H132" s="78"/>
      <c r="I132" s="301"/>
      <c r="J132" s="301"/>
      <c r="K132" s="305"/>
      <c r="L132" s="305"/>
      <c r="M132" s="84"/>
      <c r="N132" s="77"/>
      <c r="O132" s="77"/>
      <c r="P132" s="66"/>
      <c r="Q132" s="67"/>
      <c r="R132" s="306"/>
      <c r="S132" s="306"/>
      <c r="T132" s="306"/>
      <c r="U132" s="306"/>
      <c r="V132" s="89"/>
      <c r="W132" s="89"/>
    </row>
    <row r="133" spans="1:23" ht="21" customHeight="1" x14ac:dyDescent="0.2">
      <c r="A133" s="75">
        <f t="shared" si="0"/>
        <v>0</v>
      </c>
      <c r="B133" s="81"/>
      <c r="C133" s="77"/>
      <c r="D133" s="82"/>
      <c r="E133" s="83"/>
      <c r="F133" s="81"/>
      <c r="G133" s="81"/>
      <c r="H133" s="78"/>
      <c r="I133" s="301"/>
      <c r="J133" s="301"/>
      <c r="K133" s="305"/>
      <c r="L133" s="305"/>
      <c r="M133" s="84"/>
      <c r="N133" s="77"/>
      <c r="O133" s="77"/>
      <c r="P133" s="66"/>
      <c r="Q133" s="67"/>
      <c r="R133" s="306"/>
      <c r="S133" s="306"/>
      <c r="T133" s="306"/>
      <c r="U133" s="306"/>
      <c r="V133" s="89"/>
      <c r="W133" s="89"/>
    </row>
    <row r="134" spans="1:23" ht="21" customHeight="1" x14ac:dyDescent="0.2">
      <c r="A134" s="75">
        <f t="shared" si="0"/>
        <v>0</v>
      </c>
      <c r="B134" s="81"/>
      <c r="C134" s="77"/>
      <c r="D134" s="82"/>
      <c r="E134" s="83"/>
      <c r="F134" s="81"/>
      <c r="G134" s="81"/>
      <c r="H134" s="78"/>
      <c r="I134" s="301"/>
      <c r="J134" s="301"/>
      <c r="K134" s="305"/>
      <c r="L134" s="305"/>
      <c r="M134" s="84"/>
      <c r="N134" s="77"/>
      <c r="O134" s="77"/>
      <c r="P134" s="66"/>
      <c r="Q134" s="67"/>
      <c r="R134" s="306"/>
      <c r="S134" s="306"/>
      <c r="T134" s="306"/>
      <c r="U134" s="306"/>
      <c r="V134" s="89"/>
      <c r="W134" s="89"/>
    </row>
    <row r="135" spans="1:23" ht="21" customHeight="1" x14ac:dyDescent="0.2">
      <c r="A135" s="75">
        <f t="shared" si="0"/>
        <v>0</v>
      </c>
      <c r="B135" s="81"/>
      <c r="C135" s="77"/>
      <c r="D135" s="82"/>
      <c r="E135" s="83"/>
      <c r="F135" s="81"/>
      <c r="G135" s="81"/>
      <c r="H135" s="78"/>
      <c r="I135" s="301"/>
      <c r="J135" s="301"/>
      <c r="K135" s="305"/>
      <c r="L135" s="305"/>
      <c r="M135" s="84"/>
      <c r="N135" s="77"/>
      <c r="O135" s="77"/>
      <c r="P135" s="66"/>
      <c r="Q135" s="67"/>
      <c r="R135" s="306"/>
      <c r="S135" s="306"/>
      <c r="T135" s="306"/>
      <c r="U135" s="306"/>
      <c r="V135" s="89"/>
      <c r="W135" s="89"/>
    </row>
    <row r="136" spans="1:23" ht="21" customHeight="1" x14ac:dyDescent="0.2">
      <c r="A136" s="75">
        <f t="shared" si="0"/>
        <v>0</v>
      </c>
      <c r="B136" s="81"/>
      <c r="C136" s="77"/>
      <c r="D136" s="82"/>
      <c r="E136" s="83"/>
      <c r="F136" s="81"/>
      <c r="G136" s="81"/>
      <c r="H136" s="78"/>
      <c r="I136" s="301"/>
      <c r="J136" s="301"/>
      <c r="K136" s="305"/>
      <c r="L136" s="305"/>
      <c r="M136" s="84"/>
      <c r="N136" s="77"/>
      <c r="O136" s="77"/>
      <c r="P136" s="66"/>
      <c r="Q136" s="67"/>
      <c r="R136" s="306"/>
      <c r="S136" s="306"/>
      <c r="T136" s="306"/>
      <c r="U136" s="306"/>
      <c r="V136" s="89"/>
      <c r="W136" s="89"/>
    </row>
    <row r="137" spans="1:23" ht="21" customHeight="1" x14ac:dyDescent="0.2">
      <c r="A137" s="75">
        <f t="shared" si="0"/>
        <v>0</v>
      </c>
      <c r="B137" s="81"/>
      <c r="C137" s="77"/>
      <c r="D137" s="82"/>
      <c r="E137" s="83"/>
      <c r="F137" s="81"/>
      <c r="G137" s="81"/>
      <c r="H137" s="78"/>
      <c r="I137" s="301"/>
      <c r="J137" s="301"/>
      <c r="K137" s="305"/>
      <c r="L137" s="305"/>
      <c r="M137" s="84"/>
      <c r="N137" s="77"/>
      <c r="O137" s="77"/>
      <c r="P137" s="66"/>
      <c r="Q137" s="67"/>
      <c r="R137" s="306"/>
      <c r="S137" s="306"/>
      <c r="T137" s="306"/>
      <c r="U137" s="306"/>
      <c r="V137" s="89"/>
      <c r="W137" s="89"/>
    </row>
    <row r="138" spans="1:23" ht="21" customHeight="1" x14ac:dyDescent="0.2">
      <c r="A138" s="75">
        <f t="shared" si="0"/>
        <v>0</v>
      </c>
      <c r="B138" s="81"/>
      <c r="C138" s="77"/>
      <c r="D138" s="82"/>
      <c r="E138" s="83"/>
      <c r="F138" s="81"/>
      <c r="G138" s="81"/>
      <c r="H138" s="78"/>
      <c r="I138" s="301"/>
      <c r="J138" s="301"/>
      <c r="K138" s="305"/>
      <c r="L138" s="305"/>
      <c r="M138" s="84"/>
      <c r="N138" s="77"/>
      <c r="O138" s="77"/>
      <c r="P138" s="66"/>
      <c r="Q138" s="67"/>
      <c r="R138" s="306"/>
      <c r="S138" s="306"/>
      <c r="T138" s="306"/>
      <c r="U138" s="306"/>
      <c r="V138" s="89"/>
      <c r="W138" s="89"/>
    </row>
    <row r="139" spans="1:23" ht="21" customHeight="1" x14ac:dyDescent="0.2">
      <c r="A139" s="75">
        <f t="shared" si="0"/>
        <v>0</v>
      </c>
      <c r="B139" s="81"/>
      <c r="C139" s="77"/>
      <c r="D139" s="82"/>
      <c r="E139" s="83"/>
      <c r="F139" s="81"/>
      <c r="G139" s="81"/>
      <c r="H139" s="78"/>
      <c r="I139" s="301"/>
      <c r="J139" s="301"/>
      <c r="K139" s="305"/>
      <c r="L139" s="305"/>
      <c r="M139" s="84"/>
      <c r="N139" s="77"/>
      <c r="O139" s="77"/>
      <c r="P139" s="66"/>
      <c r="Q139" s="67"/>
      <c r="R139" s="306"/>
      <c r="S139" s="306"/>
      <c r="T139" s="306"/>
      <c r="U139" s="306"/>
      <c r="V139" s="89"/>
      <c r="W139" s="89"/>
    </row>
    <row r="140" spans="1:23" ht="21" customHeight="1" x14ac:dyDescent="0.2">
      <c r="A140" s="75">
        <f t="shared" si="0"/>
        <v>0</v>
      </c>
      <c r="B140" s="81"/>
      <c r="C140" s="77"/>
      <c r="D140" s="82"/>
      <c r="E140" s="83"/>
      <c r="F140" s="81"/>
      <c r="G140" s="81"/>
      <c r="H140" s="78"/>
      <c r="I140" s="301"/>
      <c r="J140" s="301"/>
      <c r="K140" s="305"/>
      <c r="L140" s="305"/>
      <c r="M140" s="84"/>
      <c r="N140" s="77"/>
      <c r="O140" s="77"/>
      <c r="P140" s="66"/>
      <c r="Q140" s="67"/>
      <c r="R140" s="306"/>
      <c r="S140" s="306"/>
      <c r="T140" s="306"/>
      <c r="U140" s="306"/>
      <c r="V140" s="89"/>
      <c r="W140" s="89"/>
    </row>
    <row r="141" spans="1:23" ht="21" customHeight="1" x14ac:dyDescent="0.2">
      <c r="A141" s="75">
        <f t="shared" si="0"/>
        <v>0</v>
      </c>
      <c r="B141" s="81"/>
      <c r="C141" s="77"/>
      <c r="D141" s="82"/>
      <c r="E141" s="83"/>
      <c r="F141" s="81"/>
      <c r="G141" s="81"/>
      <c r="H141" s="78"/>
      <c r="I141" s="301"/>
      <c r="J141" s="301"/>
      <c r="K141" s="305"/>
      <c r="L141" s="305"/>
      <c r="M141" s="84"/>
      <c r="N141" s="77"/>
      <c r="O141" s="77"/>
      <c r="P141" s="66"/>
      <c r="Q141" s="67"/>
      <c r="R141" s="306"/>
      <c r="S141" s="306"/>
      <c r="T141" s="306"/>
      <c r="U141" s="306"/>
      <c r="V141" s="89"/>
      <c r="W141" s="89"/>
    </row>
    <row r="142" spans="1:23" ht="21" customHeight="1" x14ac:dyDescent="0.2">
      <c r="A142" s="75">
        <f t="shared" si="0"/>
        <v>0</v>
      </c>
      <c r="B142" s="81"/>
      <c r="C142" s="77"/>
      <c r="D142" s="82"/>
      <c r="E142" s="83"/>
      <c r="F142" s="81"/>
      <c r="G142" s="81"/>
      <c r="H142" s="78"/>
      <c r="I142" s="301"/>
      <c r="J142" s="301"/>
      <c r="K142" s="305"/>
      <c r="L142" s="305"/>
      <c r="M142" s="84"/>
      <c r="N142" s="77"/>
      <c r="O142" s="77"/>
      <c r="P142" s="66"/>
      <c r="Q142" s="67"/>
      <c r="R142" s="306"/>
      <c r="S142" s="306"/>
      <c r="T142" s="306"/>
      <c r="U142" s="306"/>
      <c r="V142" s="89"/>
      <c r="W142" s="89"/>
    </row>
    <row r="143" spans="1:23" ht="21" customHeight="1" x14ac:dyDescent="0.2">
      <c r="A143" s="75">
        <f t="shared" si="0"/>
        <v>0</v>
      </c>
      <c r="B143" s="81"/>
      <c r="C143" s="77"/>
      <c r="D143" s="82"/>
      <c r="E143" s="83"/>
      <c r="F143" s="81"/>
      <c r="G143" s="81"/>
      <c r="H143" s="78"/>
      <c r="I143" s="301"/>
      <c r="J143" s="301"/>
      <c r="K143" s="305"/>
      <c r="L143" s="305"/>
      <c r="M143" s="84"/>
      <c r="N143" s="77"/>
      <c r="O143" s="77"/>
      <c r="P143" s="66"/>
      <c r="Q143" s="67"/>
      <c r="R143" s="306"/>
      <c r="S143" s="306"/>
      <c r="T143" s="306"/>
      <c r="U143" s="306"/>
      <c r="V143" s="89"/>
      <c r="W143" s="89"/>
    </row>
    <row r="144" spans="1:23" ht="21" customHeight="1" x14ac:dyDescent="0.2">
      <c r="A144" s="75">
        <f t="shared" si="0"/>
        <v>0</v>
      </c>
      <c r="B144" s="81"/>
      <c r="C144" s="77"/>
      <c r="D144" s="82"/>
      <c r="E144" s="83"/>
      <c r="F144" s="81"/>
      <c r="G144" s="81"/>
      <c r="H144" s="78"/>
      <c r="I144" s="301"/>
      <c r="J144" s="301"/>
      <c r="K144" s="305"/>
      <c r="L144" s="305"/>
      <c r="M144" s="84"/>
      <c r="N144" s="77"/>
      <c r="O144" s="77"/>
      <c r="P144" s="66"/>
      <c r="Q144" s="67"/>
      <c r="R144" s="306"/>
      <c r="S144" s="306"/>
      <c r="T144" s="306"/>
      <c r="U144" s="306"/>
      <c r="V144" s="89"/>
      <c r="W144" s="89"/>
    </row>
    <row r="145" spans="1:23" ht="21" customHeight="1" x14ac:dyDescent="0.2">
      <c r="A145" s="75">
        <f t="shared" si="0"/>
        <v>0</v>
      </c>
      <c r="B145" s="81"/>
      <c r="C145" s="77"/>
      <c r="D145" s="82"/>
      <c r="E145" s="83"/>
      <c r="F145" s="81"/>
      <c r="G145" s="81"/>
      <c r="H145" s="78"/>
      <c r="I145" s="301"/>
      <c r="J145" s="301"/>
      <c r="K145" s="305"/>
      <c r="L145" s="305"/>
      <c r="M145" s="84"/>
      <c r="N145" s="77"/>
      <c r="O145" s="77"/>
      <c r="P145" s="66"/>
      <c r="Q145" s="67"/>
      <c r="R145" s="306"/>
      <c r="S145" s="306"/>
      <c r="T145" s="306"/>
      <c r="U145" s="306"/>
      <c r="V145" s="89"/>
      <c r="W145" s="89"/>
    </row>
    <row r="146" spans="1:23" ht="21" customHeight="1" x14ac:dyDescent="0.2">
      <c r="A146" s="75">
        <f t="shared" si="0"/>
        <v>0</v>
      </c>
      <c r="B146" s="81"/>
      <c r="C146" s="77"/>
      <c r="D146" s="82"/>
      <c r="E146" s="83"/>
      <c r="F146" s="81"/>
      <c r="G146" s="81"/>
      <c r="H146" s="78"/>
      <c r="I146" s="301"/>
      <c r="J146" s="301"/>
      <c r="K146" s="305"/>
      <c r="L146" s="305"/>
      <c r="M146" s="84"/>
      <c r="N146" s="77"/>
      <c r="O146" s="77"/>
      <c r="P146" s="66"/>
      <c r="Q146" s="67"/>
      <c r="R146" s="306"/>
      <c r="S146" s="306"/>
      <c r="T146" s="306"/>
      <c r="U146" s="306"/>
      <c r="V146" s="89"/>
      <c r="W146" s="89"/>
    </row>
    <row r="147" spans="1:23" ht="21" customHeight="1" x14ac:dyDescent="0.2">
      <c r="A147" s="75">
        <f t="shared" si="0"/>
        <v>0</v>
      </c>
      <c r="B147" s="81"/>
      <c r="C147" s="77"/>
      <c r="D147" s="82"/>
      <c r="E147" s="83"/>
      <c r="F147" s="81"/>
      <c r="G147" s="81"/>
      <c r="H147" s="78"/>
      <c r="I147" s="301"/>
      <c r="J147" s="301"/>
      <c r="K147" s="305"/>
      <c r="L147" s="305"/>
      <c r="M147" s="84"/>
      <c r="N147" s="77"/>
      <c r="O147" s="77"/>
      <c r="P147" s="66"/>
      <c r="Q147" s="67"/>
      <c r="R147" s="306"/>
      <c r="S147" s="306"/>
      <c r="T147" s="306"/>
      <c r="U147" s="306"/>
      <c r="V147" s="89"/>
      <c r="W147" s="89"/>
    </row>
    <row r="148" spans="1:23" ht="21" customHeight="1" x14ac:dyDescent="0.2">
      <c r="A148" s="75">
        <f t="shared" si="0"/>
        <v>0</v>
      </c>
      <c r="B148" s="81"/>
      <c r="C148" s="77"/>
      <c r="D148" s="82"/>
      <c r="E148" s="83"/>
      <c r="F148" s="81"/>
      <c r="G148" s="81"/>
      <c r="H148" s="78"/>
      <c r="I148" s="301"/>
      <c r="J148" s="301"/>
      <c r="K148" s="305"/>
      <c r="L148" s="305"/>
      <c r="M148" s="84"/>
      <c r="N148" s="77"/>
      <c r="O148" s="77"/>
      <c r="P148" s="66"/>
      <c r="Q148" s="67"/>
      <c r="R148" s="306"/>
      <c r="S148" s="306"/>
      <c r="T148" s="306"/>
      <c r="U148" s="306"/>
      <c r="V148" s="89"/>
      <c r="W148" s="89"/>
    </row>
    <row r="149" spans="1:23" ht="21" customHeight="1" x14ac:dyDescent="0.2">
      <c r="A149" s="75">
        <f t="shared" si="0"/>
        <v>0</v>
      </c>
      <c r="B149" s="81"/>
      <c r="C149" s="77"/>
      <c r="D149" s="82"/>
      <c r="E149" s="83"/>
      <c r="F149" s="81"/>
      <c r="G149" s="81"/>
      <c r="H149" s="78"/>
      <c r="I149" s="301"/>
      <c r="J149" s="301"/>
      <c r="K149" s="305"/>
      <c r="L149" s="305"/>
      <c r="M149" s="84"/>
      <c r="N149" s="77"/>
      <c r="O149" s="77"/>
      <c r="P149" s="66"/>
      <c r="Q149" s="67"/>
      <c r="R149" s="306"/>
      <c r="S149" s="306"/>
      <c r="T149" s="306"/>
      <c r="U149" s="306"/>
      <c r="V149" s="89"/>
      <c r="W149" s="89"/>
    </row>
    <row r="150" spans="1:23" ht="21" customHeight="1" x14ac:dyDescent="0.2">
      <c r="A150" s="75">
        <f t="shared" si="0"/>
        <v>0</v>
      </c>
      <c r="B150" s="81"/>
      <c r="C150" s="77"/>
      <c r="D150" s="82"/>
      <c r="E150" s="83"/>
      <c r="F150" s="81"/>
      <c r="G150" s="81"/>
      <c r="H150" s="78"/>
      <c r="I150" s="301"/>
      <c r="J150" s="301"/>
      <c r="K150" s="305"/>
      <c r="L150" s="305"/>
      <c r="M150" s="84"/>
      <c r="N150" s="77"/>
      <c r="O150" s="77"/>
      <c r="P150" s="66"/>
      <c r="Q150" s="67"/>
      <c r="R150" s="306"/>
      <c r="S150" s="306"/>
      <c r="T150" s="306"/>
      <c r="U150" s="306"/>
      <c r="V150" s="89"/>
      <c r="W150" s="89"/>
    </row>
    <row r="151" spans="1:23" ht="21" customHeight="1" x14ac:dyDescent="0.2">
      <c r="A151" s="75">
        <f t="shared" si="0"/>
        <v>0</v>
      </c>
      <c r="B151" s="81"/>
      <c r="C151" s="77"/>
      <c r="D151" s="82"/>
      <c r="E151" s="83"/>
      <c r="F151" s="81"/>
      <c r="G151" s="81"/>
      <c r="H151" s="78"/>
      <c r="I151" s="301"/>
      <c r="J151" s="301"/>
      <c r="K151" s="305"/>
      <c r="L151" s="305"/>
      <c r="M151" s="84"/>
      <c r="N151" s="77"/>
      <c r="O151" s="77"/>
      <c r="P151" s="66"/>
      <c r="Q151" s="67"/>
      <c r="R151" s="306"/>
      <c r="S151" s="306"/>
      <c r="T151" s="306"/>
      <c r="U151" s="306"/>
      <c r="V151" s="89"/>
      <c r="W151" s="89"/>
    </row>
    <row r="152" spans="1:23" ht="21" customHeight="1" x14ac:dyDescent="0.2">
      <c r="A152" s="75">
        <f t="shared" si="0"/>
        <v>0</v>
      </c>
      <c r="B152" s="81"/>
      <c r="C152" s="77"/>
      <c r="D152" s="82"/>
      <c r="E152" s="83"/>
      <c r="F152" s="81"/>
      <c r="G152" s="81"/>
      <c r="H152" s="78"/>
      <c r="I152" s="301"/>
      <c r="J152" s="301"/>
      <c r="K152" s="305"/>
      <c r="L152" s="305"/>
      <c r="M152" s="84"/>
      <c r="N152" s="77"/>
      <c r="O152" s="77"/>
      <c r="P152" s="66"/>
      <c r="Q152" s="67"/>
      <c r="R152" s="306"/>
      <c r="S152" s="306"/>
      <c r="T152" s="306"/>
      <c r="U152" s="306"/>
      <c r="V152" s="89"/>
      <c r="W152" s="89"/>
    </row>
    <row r="153" spans="1:23" ht="21" customHeight="1" x14ac:dyDescent="0.2">
      <c r="A153" s="75">
        <f t="shared" si="0"/>
        <v>0</v>
      </c>
      <c r="B153" s="81"/>
      <c r="C153" s="77"/>
      <c r="D153" s="82"/>
      <c r="E153" s="83"/>
      <c r="F153" s="81"/>
      <c r="G153" s="81"/>
      <c r="H153" s="78"/>
      <c r="I153" s="301"/>
      <c r="J153" s="301"/>
      <c r="K153" s="305"/>
      <c r="L153" s="305"/>
      <c r="M153" s="84"/>
      <c r="N153" s="77"/>
      <c r="O153" s="77"/>
      <c r="P153" s="66"/>
      <c r="Q153" s="67"/>
      <c r="R153" s="306"/>
      <c r="S153" s="306"/>
      <c r="T153" s="306"/>
      <c r="U153" s="306"/>
      <c r="V153" s="89"/>
      <c r="W153" s="89"/>
    </row>
    <row r="154" spans="1:23" ht="21" customHeight="1" x14ac:dyDescent="0.2">
      <c r="A154" s="75">
        <f t="shared" si="0"/>
        <v>0</v>
      </c>
      <c r="B154" s="81"/>
      <c r="C154" s="77"/>
      <c r="D154" s="82"/>
      <c r="E154" s="83"/>
      <c r="F154" s="81"/>
      <c r="G154" s="81"/>
      <c r="H154" s="78"/>
      <c r="I154" s="301"/>
      <c r="J154" s="301"/>
      <c r="K154" s="305"/>
      <c r="L154" s="305"/>
      <c r="M154" s="84"/>
      <c r="N154" s="77"/>
      <c r="O154" s="77"/>
      <c r="P154" s="66"/>
      <c r="Q154" s="67"/>
      <c r="R154" s="306"/>
      <c r="S154" s="306"/>
      <c r="T154" s="306"/>
      <c r="U154" s="306"/>
      <c r="V154" s="89"/>
      <c r="W154" s="89"/>
    </row>
    <row r="155" spans="1:23" ht="21" customHeight="1" x14ac:dyDescent="0.2">
      <c r="A155" s="75">
        <f t="shared" si="0"/>
        <v>0</v>
      </c>
      <c r="B155" s="81"/>
      <c r="C155" s="77"/>
      <c r="D155" s="82"/>
      <c r="E155" s="83"/>
      <c r="F155" s="81"/>
      <c r="G155" s="81"/>
      <c r="H155" s="78"/>
      <c r="I155" s="301"/>
      <c r="J155" s="301"/>
      <c r="K155" s="305"/>
      <c r="L155" s="305"/>
      <c r="M155" s="84"/>
      <c r="N155" s="77"/>
      <c r="O155" s="77"/>
      <c r="P155" s="66"/>
      <c r="Q155" s="67"/>
      <c r="R155" s="306"/>
      <c r="S155" s="306"/>
      <c r="T155" s="306"/>
      <c r="U155" s="306"/>
      <c r="V155" s="89"/>
      <c r="W155" s="89"/>
    </row>
    <row r="156" spans="1:23" ht="21" customHeight="1" x14ac:dyDescent="0.2">
      <c r="A156" s="75">
        <f t="shared" si="0"/>
        <v>0</v>
      </c>
      <c r="B156" s="81"/>
      <c r="C156" s="77"/>
      <c r="D156" s="82"/>
      <c r="E156" s="83"/>
      <c r="F156" s="81"/>
      <c r="G156" s="81"/>
      <c r="H156" s="78"/>
      <c r="I156" s="301"/>
      <c r="J156" s="301"/>
      <c r="K156" s="305"/>
      <c r="L156" s="305"/>
      <c r="M156" s="84"/>
      <c r="N156" s="77"/>
      <c r="O156" s="77"/>
      <c r="P156" s="66"/>
      <c r="Q156" s="67"/>
      <c r="R156" s="306"/>
      <c r="S156" s="306"/>
      <c r="T156" s="306"/>
      <c r="U156" s="306"/>
      <c r="V156" s="89"/>
      <c r="W156" s="89"/>
    </row>
    <row r="157" spans="1:23" ht="21" customHeight="1" x14ac:dyDescent="0.2">
      <c r="A157" s="75">
        <f t="shared" si="0"/>
        <v>0</v>
      </c>
      <c r="B157" s="81"/>
      <c r="C157" s="77"/>
      <c r="D157" s="82"/>
      <c r="E157" s="83"/>
      <c r="F157" s="81"/>
      <c r="G157" s="81"/>
      <c r="H157" s="78"/>
      <c r="I157" s="301"/>
      <c r="J157" s="301"/>
      <c r="K157" s="305"/>
      <c r="L157" s="305"/>
      <c r="M157" s="84"/>
      <c r="N157" s="77"/>
      <c r="O157" s="77"/>
      <c r="P157" s="66"/>
      <c r="Q157" s="67"/>
      <c r="R157" s="306"/>
      <c r="S157" s="306"/>
      <c r="T157" s="306"/>
      <c r="U157" s="306"/>
      <c r="V157" s="89"/>
      <c r="W157" s="89"/>
    </row>
    <row r="158" spans="1:23" ht="21" customHeight="1" x14ac:dyDescent="0.2">
      <c r="A158" s="75">
        <f t="shared" si="0"/>
        <v>0</v>
      </c>
      <c r="B158" s="81"/>
      <c r="C158" s="77"/>
      <c r="D158" s="82"/>
      <c r="E158" s="83"/>
      <c r="F158" s="81"/>
      <c r="G158" s="81"/>
      <c r="H158" s="78"/>
      <c r="I158" s="301"/>
      <c r="J158" s="301"/>
      <c r="K158" s="305"/>
      <c r="L158" s="305"/>
      <c r="M158" s="84"/>
      <c r="N158" s="77"/>
      <c r="O158" s="77"/>
      <c r="P158" s="66"/>
      <c r="Q158" s="67"/>
      <c r="R158" s="306"/>
      <c r="S158" s="306"/>
      <c r="T158" s="306"/>
      <c r="U158" s="306"/>
      <c r="V158" s="89"/>
      <c r="W158" s="89"/>
    </row>
    <row r="159" spans="1:23" ht="21" customHeight="1" x14ac:dyDescent="0.2">
      <c r="A159" s="75">
        <f t="shared" si="0"/>
        <v>0</v>
      </c>
      <c r="B159" s="81"/>
      <c r="C159" s="77"/>
      <c r="D159" s="82"/>
      <c r="E159" s="83"/>
      <c r="F159" s="81"/>
      <c r="G159" s="81"/>
      <c r="H159" s="78"/>
      <c r="I159" s="301"/>
      <c r="J159" s="301"/>
      <c r="K159" s="305"/>
      <c r="L159" s="305"/>
      <c r="M159" s="84"/>
      <c r="N159" s="77"/>
      <c r="O159" s="77"/>
      <c r="P159" s="66"/>
      <c r="Q159" s="67"/>
      <c r="R159" s="306"/>
      <c r="S159" s="306"/>
      <c r="T159" s="306"/>
      <c r="U159" s="306"/>
      <c r="V159" s="89"/>
      <c r="W159" s="89"/>
    </row>
    <row r="160" spans="1:23" ht="21" customHeight="1" x14ac:dyDescent="0.2">
      <c r="A160" s="75">
        <f t="shared" si="0"/>
        <v>0</v>
      </c>
      <c r="B160" s="81"/>
      <c r="C160" s="77"/>
      <c r="D160" s="82"/>
      <c r="E160" s="83"/>
      <c r="F160" s="81"/>
      <c r="G160" s="81"/>
      <c r="H160" s="78"/>
      <c r="I160" s="301"/>
      <c r="J160" s="301"/>
      <c r="K160" s="305"/>
      <c r="L160" s="305"/>
      <c r="M160" s="84"/>
      <c r="N160" s="77"/>
      <c r="O160" s="77"/>
      <c r="P160" s="66"/>
      <c r="Q160" s="67"/>
      <c r="R160" s="306"/>
      <c r="S160" s="306"/>
      <c r="T160" s="306"/>
      <c r="U160" s="306"/>
      <c r="V160" s="89"/>
      <c r="W160" s="89"/>
    </row>
    <row r="161" spans="1:23" ht="21" customHeight="1" x14ac:dyDescent="0.2">
      <c r="A161" s="75">
        <f t="shared" si="0"/>
        <v>0</v>
      </c>
      <c r="B161" s="81"/>
      <c r="C161" s="77"/>
      <c r="D161" s="82"/>
      <c r="E161" s="83"/>
      <c r="F161" s="81"/>
      <c r="G161" s="81"/>
      <c r="H161" s="78"/>
      <c r="I161" s="301"/>
      <c r="J161" s="301"/>
      <c r="K161" s="305"/>
      <c r="L161" s="305"/>
      <c r="M161" s="84"/>
      <c r="N161" s="77"/>
      <c r="O161" s="77"/>
      <c r="P161" s="66"/>
      <c r="Q161" s="67"/>
      <c r="R161" s="306"/>
      <c r="S161" s="306"/>
      <c r="T161" s="306"/>
      <c r="U161" s="306"/>
      <c r="V161" s="89"/>
      <c r="W161" s="89"/>
    </row>
    <row r="162" spans="1:23" ht="21" customHeight="1" x14ac:dyDescent="0.2">
      <c r="A162" s="75">
        <f t="shared" si="0"/>
        <v>0</v>
      </c>
      <c r="B162" s="81"/>
      <c r="C162" s="77"/>
      <c r="D162" s="82"/>
      <c r="E162" s="83"/>
      <c r="F162" s="81"/>
      <c r="G162" s="81"/>
      <c r="H162" s="78"/>
      <c r="I162" s="301"/>
      <c r="J162" s="301"/>
      <c r="K162" s="305"/>
      <c r="L162" s="305"/>
      <c r="M162" s="84"/>
      <c r="N162" s="77"/>
      <c r="O162" s="77"/>
      <c r="P162" s="66"/>
      <c r="Q162" s="67"/>
      <c r="R162" s="306"/>
      <c r="S162" s="306"/>
      <c r="T162" s="306"/>
      <c r="U162" s="306"/>
      <c r="V162" s="89"/>
      <c r="W162" s="89"/>
    </row>
    <row r="163" spans="1:23" ht="21" customHeight="1" x14ac:dyDescent="0.2">
      <c r="A163" s="75">
        <f t="shared" si="0"/>
        <v>0</v>
      </c>
      <c r="B163" s="81"/>
      <c r="C163" s="77"/>
      <c r="D163" s="82"/>
      <c r="E163" s="83"/>
      <c r="F163" s="81"/>
      <c r="G163" s="81"/>
      <c r="H163" s="78"/>
      <c r="I163" s="301"/>
      <c r="J163" s="301"/>
      <c r="K163" s="305"/>
      <c r="L163" s="305"/>
      <c r="M163" s="84"/>
      <c r="N163" s="77"/>
      <c r="O163" s="77"/>
      <c r="P163" s="66"/>
      <c r="Q163" s="67"/>
      <c r="R163" s="306"/>
      <c r="S163" s="306"/>
      <c r="T163" s="306"/>
      <c r="U163" s="306"/>
      <c r="V163" s="89"/>
      <c r="W163" s="89"/>
    </row>
    <row r="164" spans="1:23" ht="21" customHeight="1" x14ac:dyDescent="0.2">
      <c r="A164" s="75">
        <f t="shared" si="0"/>
        <v>0</v>
      </c>
      <c r="B164" s="81"/>
      <c r="C164" s="77"/>
      <c r="D164" s="82"/>
      <c r="E164" s="83"/>
      <c r="F164" s="81"/>
      <c r="G164" s="81"/>
      <c r="H164" s="78"/>
      <c r="I164" s="301"/>
      <c r="J164" s="301"/>
      <c r="K164" s="305"/>
      <c r="L164" s="305"/>
      <c r="M164" s="84"/>
      <c r="N164" s="77"/>
      <c r="O164" s="77"/>
      <c r="P164" s="66"/>
      <c r="Q164" s="67"/>
      <c r="R164" s="306"/>
      <c r="S164" s="306"/>
      <c r="T164" s="306"/>
      <c r="U164" s="306"/>
      <c r="V164" s="89"/>
      <c r="W164" s="89"/>
    </row>
    <row r="165" spans="1:23" ht="21" customHeight="1" x14ac:dyDescent="0.2">
      <c r="A165" s="75">
        <f t="shared" si="0"/>
        <v>0</v>
      </c>
      <c r="B165" s="81"/>
      <c r="C165" s="77"/>
      <c r="D165" s="82"/>
      <c r="E165" s="83"/>
      <c r="F165" s="81"/>
      <c r="G165" s="81"/>
      <c r="H165" s="78"/>
      <c r="I165" s="301"/>
      <c r="J165" s="301"/>
      <c r="K165" s="305"/>
      <c r="L165" s="305"/>
      <c r="M165" s="84"/>
      <c r="N165" s="77"/>
      <c r="O165" s="77"/>
      <c r="P165" s="66"/>
      <c r="Q165" s="67"/>
      <c r="R165" s="306"/>
      <c r="S165" s="306"/>
      <c r="T165" s="306"/>
      <c r="U165" s="306"/>
      <c r="V165" s="89"/>
      <c r="W165" s="89"/>
    </row>
    <row r="166" spans="1:23" ht="21" customHeight="1" x14ac:dyDescent="0.2">
      <c r="A166" s="75">
        <f t="shared" si="0"/>
        <v>0</v>
      </c>
      <c r="B166" s="81"/>
      <c r="C166" s="77"/>
      <c r="D166" s="82"/>
      <c r="E166" s="83"/>
      <c r="F166" s="81"/>
      <c r="G166" s="81"/>
      <c r="H166" s="78"/>
      <c r="I166" s="301"/>
      <c r="J166" s="301"/>
      <c r="K166" s="305"/>
      <c r="L166" s="305"/>
      <c r="M166" s="84"/>
      <c r="N166" s="77"/>
      <c r="O166" s="77"/>
      <c r="P166" s="66"/>
      <c r="Q166" s="67"/>
      <c r="R166" s="306"/>
      <c r="S166" s="306"/>
      <c r="T166" s="306"/>
      <c r="U166" s="306"/>
      <c r="V166" s="89"/>
      <c r="W166" s="89"/>
    </row>
    <row r="167" spans="1:23" ht="21" customHeight="1" x14ac:dyDescent="0.2">
      <c r="A167" s="75">
        <f t="shared" si="0"/>
        <v>0</v>
      </c>
      <c r="B167" s="81"/>
      <c r="C167" s="77"/>
      <c r="D167" s="82"/>
      <c r="E167" s="83"/>
      <c r="F167" s="81"/>
      <c r="G167" s="81"/>
      <c r="H167" s="78"/>
      <c r="I167" s="301"/>
      <c r="J167" s="301"/>
      <c r="K167" s="305"/>
      <c r="L167" s="305"/>
      <c r="M167" s="84"/>
      <c r="N167" s="77"/>
      <c r="O167" s="77"/>
      <c r="P167" s="66"/>
      <c r="Q167" s="67"/>
      <c r="R167" s="306"/>
      <c r="S167" s="306"/>
      <c r="T167" s="306"/>
      <c r="U167" s="306"/>
      <c r="V167" s="89"/>
      <c r="W167" s="89"/>
    </row>
    <row r="168" spans="1:23" ht="21" customHeight="1" x14ac:dyDescent="0.2">
      <c r="A168" s="75">
        <f t="shared" si="0"/>
        <v>0</v>
      </c>
      <c r="B168" s="81"/>
      <c r="C168" s="77"/>
      <c r="D168" s="82"/>
      <c r="E168" s="83"/>
      <c r="F168" s="81"/>
      <c r="G168" s="81"/>
      <c r="H168" s="78"/>
      <c r="I168" s="301"/>
      <c r="J168" s="301"/>
      <c r="K168" s="305"/>
      <c r="L168" s="305"/>
      <c r="M168" s="84"/>
      <c r="N168" s="77"/>
      <c r="O168" s="77"/>
      <c r="P168" s="66"/>
      <c r="Q168" s="67"/>
      <c r="R168" s="306"/>
      <c r="S168" s="306"/>
      <c r="T168" s="306"/>
      <c r="U168" s="306"/>
      <c r="V168" s="89"/>
      <c r="W168" s="89"/>
    </row>
    <row r="169" spans="1:23" ht="21" customHeight="1" x14ac:dyDescent="0.2">
      <c r="A169" s="75">
        <f t="shared" si="0"/>
        <v>0</v>
      </c>
      <c r="B169" s="81"/>
      <c r="C169" s="77"/>
      <c r="D169" s="82"/>
      <c r="E169" s="83"/>
      <c r="F169" s="81"/>
      <c r="G169" s="81"/>
      <c r="H169" s="78"/>
      <c r="I169" s="301"/>
      <c r="J169" s="301"/>
      <c r="K169" s="305"/>
      <c r="L169" s="305"/>
      <c r="M169" s="84"/>
      <c r="N169" s="77"/>
      <c r="O169" s="77"/>
      <c r="P169" s="66"/>
      <c r="Q169" s="67"/>
      <c r="R169" s="306"/>
      <c r="S169" s="306"/>
      <c r="T169" s="306"/>
      <c r="U169" s="306"/>
      <c r="V169" s="89"/>
      <c r="W169" s="89"/>
    </row>
    <row r="170" spans="1:23" ht="21" customHeight="1" x14ac:dyDescent="0.2">
      <c r="A170" s="75">
        <f t="shared" si="0"/>
        <v>0</v>
      </c>
      <c r="B170" s="81"/>
      <c r="C170" s="77"/>
      <c r="D170" s="82"/>
      <c r="E170" s="83"/>
      <c r="F170" s="81"/>
      <c r="G170" s="81"/>
      <c r="H170" s="78"/>
      <c r="I170" s="301"/>
      <c r="J170" s="301"/>
      <c r="K170" s="305"/>
      <c r="L170" s="305"/>
      <c r="M170" s="84"/>
      <c r="N170" s="77"/>
      <c r="O170" s="77"/>
      <c r="P170" s="66"/>
      <c r="Q170" s="67"/>
      <c r="R170" s="306"/>
      <c r="S170" s="306"/>
      <c r="T170" s="306"/>
      <c r="U170" s="306"/>
      <c r="V170" s="89"/>
      <c r="W170" s="89"/>
    </row>
    <row r="171" spans="1:23" ht="21" customHeight="1" x14ac:dyDescent="0.2">
      <c r="A171" s="75">
        <f t="shared" si="0"/>
        <v>0</v>
      </c>
      <c r="B171" s="81"/>
      <c r="C171" s="77"/>
      <c r="D171" s="82"/>
      <c r="E171" s="83"/>
      <c r="F171" s="81"/>
      <c r="G171" s="81"/>
      <c r="H171" s="78"/>
      <c r="I171" s="301"/>
      <c r="J171" s="301"/>
      <c r="K171" s="305"/>
      <c r="L171" s="305"/>
      <c r="M171" s="84"/>
      <c r="N171" s="77"/>
      <c r="O171" s="77"/>
      <c r="P171" s="66"/>
      <c r="Q171" s="67"/>
      <c r="R171" s="306"/>
      <c r="S171" s="306"/>
      <c r="T171" s="306"/>
      <c r="U171" s="306"/>
      <c r="V171" s="89"/>
      <c r="W171" s="89"/>
    </row>
    <row r="172" spans="1:23" ht="21" customHeight="1" x14ac:dyDescent="0.2">
      <c r="A172" s="75">
        <f t="shared" si="0"/>
        <v>0</v>
      </c>
      <c r="B172" s="81"/>
      <c r="C172" s="77"/>
      <c r="D172" s="82"/>
      <c r="E172" s="83"/>
      <c r="F172" s="81"/>
      <c r="G172" s="81"/>
      <c r="H172" s="78"/>
      <c r="I172" s="301"/>
      <c r="J172" s="301"/>
      <c r="K172" s="305"/>
      <c r="L172" s="305"/>
      <c r="M172" s="84"/>
      <c r="N172" s="77"/>
      <c r="O172" s="77"/>
      <c r="P172" s="66"/>
      <c r="Q172" s="67"/>
      <c r="R172" s="306"/>
      <c r="S172" s="306"/>
      <c r="T172" s="306"/>
      <c r="U172" s="306"/>
      <c r="V172" s="89"/>
      <c r="W172" s="89"/>
    </row>
    <row r="173" spans="1:23" ht="21" customHeight="1" x14ac:dyDescent="0.2">
      <c r="A173" s="75">
        <f t="shared" si="0"/>
        <v>0</v>
      </c>
      <c r="B173" s="81"/>
      <c r="C173" s="77"/>
      <c r="D173" s="82"/>
      <c r="E173" s="83"/>
      <c r="F173" s="81"/>
      <c r="G173" s="81"/>
      <c r="H173" s="78"/>
      <c r="I173" s="301"/>
      <c r="J173" s="301"/>
      <c r="K173" s="305"/>
      <c r="L173" s="305"/>
      <c r="M173" s="84"/>
      <c r="N173" s="77"/>
      <c r="O173" s="77"/>
      <c r="P173" s="66"/>
      <c r="Q173" s="67"/>
      <c r="R173" s="306"/>
      <c r="S173" s="306"/>
      <c r="T173" s="306"/>
      <c r="U173" s="306"/>
      <c r="V173" s="89"/>
      <c r="W173" s="89"/>
    </row>
    <row r="174" spans="1:23" ht="21" customHeight="1" x14ac:dyDescent="0.2">
      <c r="A174" s="75">
        <f t="shared" si="0"/>
        <v>0</v>
      </c>
      <c r="B174" s="81"/>
      <c r="C174" s="77"/>
      <c r="D174" s="82"/>
      <c r="E174" s="83"/>
      <c r="F174" s="81"/>
      <c r="G174" s="81"/>
      <c r="H174" s="78"/>
      <c r="I174" s="301"/>
      <c r="J174" s="301"/>
      <c r="K174" s="305"/>
      <c r="L174" s="305"/>
      <c r="M174" s="84"/>
      <c r="N174" s="77"/>
      <c r="O174" s="77"/>
      <c r="P174" s="66"/>
      <c r="Q174" s="67"/>
      <c r="R174" s="306"/>
      <c r="S174" s="306"/>
      <c r="T174" s="306"/>
      <c r="U174" s="306"/>
      <c r="V174" s="89"/>
      <c r="W174" s="89"/>
    </row>
    <row r="175" spans="1:23" ht="21" customHeight="1" x14ac:dyDescent="0.2">
      <c r="A175" s="75">
        <f t="shared" si="0"/>
        <v>0</v>
      </c>
      <c r="B175" s="81"/>
      <c r="C175" s="77"/>
      <c r="D175" s="82"/>
      <c r="E175" s="83"/>
      <c r="F175" s="81"/>
      <c r="G175" s="81"/>
      <c r="H175" s="78"/>
      <c r="I175" s="301"/>
      <c r="J175" s="301"/>
      <c r="K175" s="305"/>
      <c r="L175" s="305"/>
      <c r="M175" s="84"/>
      <c r="N175" s="77"/>
      <c r="O175" s="77"/>
      <c r="P175" s="66"/>
      <c r="Q175" s="67"/>
      <c r="R175" s="306"/>
      <c r="S175" s="306"/>
      <c r="T175" s="306"/>
      <c r="U175" s="306"/>
      <c r="V175" s="89"/>
      <c r="W175" s="89"/>
    </row>
    <row r="176" spans="1:23" ht="21" customHeight="1" x14ac:dyDescent="0.2">
      <c r="A176" s="75">
        <f t="shared" si="0"/>
        <v>0</v>
      </c>
      <c r="B176" s="81"/>
      <c r="C176" s="77"/>
      <c r="D176" s="82"/>
      <c r="E176" s="83"/>
      <c r="F176" s="81"/>
      <c r="G176" s="81"/>
      <c r="H176" s="78"/>
      <c r="I176" s="301"/>
      <c r="J176" s="301"/>
      <c r="K176" s="305"/>
      <c r="L176" s="305"/>
      <c r="M176" s="84"/>
      <c r="N176" s="77"/>
      <c r="O176" s="77"/>
      <c r="P176" s="66"/>
      <c r="Q176" s="67"/>
      <c r="R176" s="306"/>
      <c r="S176" s="306"/>
      <c r="T176" s="306"/>
      <c r="U176" s="306"/>
      <c r="V176" s="89"/>
      <c r="W176" s="89"/>
    </row>
    <row r="177" spans="1:23" ht="21" customHeight="1" x14ac:dyDescent="0.2">
      <c r="A177" s="75">
        <f t="shared" si="0"/>
        <v>0</v>
      </c>
      <c r="B177" s="81"/>
      <c r="C177" s="77"/>
      <c r="D177" s="82"/>
      <c r="E177" s="83"/>
      <c r="F177" s="81"/>
      <c r="G177" s="81"/>
      <c r="H177" s="78"/>
      <c r="I177" s="301"/>
      <c r="J177" s="301"/>
      <c r="K177" s="305"/>
      <c r="L177" s="305"/>
      <c r="M177" s="84"/>
      <c r="N177" s="77"/>
      <c r="O177" s="77"/>
      <c r="P177" s="66"/>
      <c r="Q177" s="67"/>
      <c r="R177" s="306"/>
      <c r="S177" s="306"/>
      <c r="T177" s="306"/>
      <c r="U177" s="306"/>
      <c r="V177" s="89"/>
      <c r="W177" s="89"/>
    </row>
    <row r="178" spans="1:23" ht="21" customHeight="1" x14ac:dyDescent="0.2">
      <c r="A178" s="75">
        <f t="shared" si="0"/>
        <v>0</v>
      </c>
      <c r="B178" s="81"/>
      <c r="C178" s="77"/>
      <c r="D178" s="82"/>
      <c r="E178" s="83"/>
      <c r="F178" s="81"/>
      <c r="G178" s="81"/>
      <c r="H178" s="78"/>
      <c r="I178" s="301"/>
      <c r="J178" s="301"/>
      <c r="K178" s="305"/>
      <c r="L178" s="305"/>
      <c r="M178" s="84"/>
      <c r="N178" s="77"/>
      <c r="O178" s="77"/>
      <c r="P178" s="66"/>
      <c r="Q178" s="67"/>
      <c r="R178" s="306"/>
      <c r="S178" s="306"/>
      <c r="T178" s="306"/>
      <c r="U178" s="306"/>
      <c r="V178" s="89"/>
      <c r="W178" s="89"/>
    </row>
    <row r="179" spans="1:23" ht="21" customHeight="1" x14ac:dyDescent="0.2">
      <c r="A179" s="75">
        <f t="shared" si="0"/>
        <v>0</v>
      </c>
      <c r="B179" s="81"/>
      <c r="C179" s="77"/>
      <c r="D179" s="82"/>
      <c r="E179" s="83"/>
      <c r="F179" s="81"/>
      <c r="G179" s="81"/>
      <c r="H179" s="78"/>
      <c r="I179" s="301"/>
      <c r="J179" s="301"/>
      <c r="K179" s="305"/>
      <c r="L179" s="305"/>
      <c r="M179" s="84"/>
      <c r="N179" s="77"/>
      <c r="O179" s="77"/>
      <c r="P179" s="66"/>
      <c r="Q179" s="67"/>
      <c r="R179" s="306"/>
      <c r="S179" s="306"/>
      <c r="T179" s="306"/>
      <c r="U179" s="306"/>
      <c r="V179" s="89"/>
      <c r="W179" s="89"/>
    </row>
    <row r="180" spans="1:23" ht="21" customHeight="1" x14ac:dyDescent="0.2">
      <c r="A180" s="75">
        <f t="shared" si="0"/>
        <v>0</v>
      </c>
      <c r="B180" s="81"/>
      <c r="C180" s="77"/>
      <c r="D180" s="82"/>
      <c r="E180" s="83"/>
      <c r="F180" s="81"/>
      <c r="G180" s="81"/>
      <c r="H180" s="78"/>
      <c r="I180" s="301"/>
      <c r="J180" s="301"/>
      <c r="K180" s="305"/>
      <c r="L180" s="305"/>
      <c r="M180" s="84"/>
      <c r="N180" s="77"/>
      <c r="O180" s="77"/>
      <c r="P180" s="66"/>
      <c r="Q180" s="67"/>
      <c r="R180" s="306"/>
      <c r="S180" s="306"/>
      <c r="T180" s="306"/>
      <c r="U180" s="306"/>
      <c r="V180" s="89"/>
      <c r="W180" s="89"/>
    </row>
    <row r="181" spans="1:23" ht="21" customHeight="1" x14ac:dyDescent="0.2">
      <c r="A181" s="75">
        <f t="shared" si="0"/>
        <v>0</v>
      </c>
      <c r="B181" s="81"/>
      <c r="C181" s="77"/>
      <c r="D181" s="82"/>
      <c r="E181" s="83"/>
      <c r="F181" s="81"/>
      <c r="G181" s="81"/>
      <c r="H181" s="78"/>
      <c r="I181" s="301"/>
      <c r="J181" s="301"/>
      <c r="K181" s="305"/>
      <c r="L181" s="305"/>
      <c r="M181" s="84"/>
      <c r="N181" s="77"/>
      <c r="O181" s="77"/>
      <c r="P181" s="66"/>
      <c r="Q181" s="67"/>
      <c r="R181" s="306"/>
      <c r="S181" s="306"/>
      <c r="T181" s="306"/>
      <c r="U181" s="306"/>
      <c r="V181" s="89"/>
      <c r="W181" s="89"/>
    </row>
    <row r="182" spans="1:23" ht="21" customHeight="1" x14ac:dyDescent="0.2">
      <c r="A182" s="75">
        <f t="shared" si="0"/>
        <v>0</v>
      </c>
      <c r="B182" s="81"/>
      <c r="C182" s="77"/>
      <c r="D182" s="82"/>
      <c r="E182" s="83"/>
      <c r="F182" s="81"/>
      <c r="G182" s="81"/>
      <c r="H182" s="78"/>
      <c r="I182" s="301"/>
      <c r="J182" s="301"/>
      <c r="K182" s="305"/>
      <c r="L182" s="305"/>
      <c r="M182" s="84"/>
      <c r="N182" s="77"/>
      <c r="O182" s="77"/>
      <c r="P182" s="66"/>
      <c r="Q182" s="67"/>
      <c r="R182" s="306"/>
      <c r="S182" s="306"/>
      <c r="T182" s="306"/>
      <c r="U182" s="306"/>
      <c r="V182" s="89"/>
      <c r="W182" s="89"/>
    </row>
    <row r="183" spans="1:23" ht="21" customHeight="1" x14ac:dyDescent="0.2">
      <c r="A183" s="75">
        <f t="shared" si="0"/>
        <v>0</v>
      </c>
      <c r="B183" s="81"/>
      <c r="C183" s="77"/>
      <c r="D183" s="82"/>
      <c r="E183" s="83"/>
      <c r="F183" s="81"/>
      <c r="G183" s="81"/>
      <c r="H183" s="78"/>
      <c r="I183" s="301"/>
      <c r="J183" s="301"/>
      <c r="K183" s="305"/>
      <c r="L183" s="305"/>
      <c r="M183" s="84"/>
      <c r="N183" s="77"/>
      <c r="O183" s="77"/>
      <c r="P183" s="66"/>
      <c r="Q183" s="67"/>
      <c r="R183" s="306"/>
      <c r="S183" s="306"/>
      <c r="T183" s="306"/>
      <c r="U183" s="306"/>
      <c r="V183" s="89"/>
      <c r="W183" s="89"/>
    </row>
    <row r="184" spans="1:23" ht="21" customHeight="1" x14ac:dyDescent="0.2">
      <c r="A184" s="75">
        <f t="shared" si="0"/>
        <v>0</v>
      </c>
      <c r="B184" s="81"/>
      <c r="C184" s="77"/>
      <c r="D184" s="82"/>
      <c r="E184" s="83"/>
      <c r="F184" s="81"/>
      <c r="G184" s="81"/>
      <c r="H184" s="78"/>
      <c r="I184" s="301"/>
      <c r="J184" s="301"/>
      <c r="K184" s="305"/>
      <c r="L184" s="305"/>
      <c r="M184" s="84"/>
      <c r="N184" s="77"/>
      <c r="O184" s="77"/>
      <c r="P184" s="66"/>
      <c r="Q184" s="67"/>
      <c r="R184" s="306"/>
      <c r="S184" s="306"/>
      <c r="T184" s="306"/>
      <c r="U184" s="306"/>
      <c r="V184" s="89"/>
      <c r="W184" s="89"/>
    </row>
    <row r="185" spans="1:23" ht="21" customHeight="1" x14ac:dyDescent="0.2">
      <c r="A185" s="75">
        <f t="shared" si="0"/>
        <v>0</v>
      </c>
      <c r="B185" s="81"/>
      <c r="C185" s="77"/>
      <c r="D185" s="82"/>
      <c r="E185" s="83"/>
      <c r="F185" s="81"/>
      <c r="G185" s="81"/>
      <c r="H185" s="78"/>
      <c r="I185" s="301"/>
      <c r="J185" s="301"/>
      <c r="K185" s="305"/>
      <c r="L185" s="305"/>
      <c r="M185" s="84"/>
      <c r="N185" s="77"/>
      <c r="O185" s="77"/>
      <c r="P185" s="66"/>
      <c r="Q185" s="67"/>
      <c r="R185" s="306"/>
      <c r="S185" s="306"/>
      <c r="T185" s="306"/>
      <c r="U185" s="306"/>
      <c r="V185" s="89"/>
      <c r="W185" s="89"/>
    </row>
    <row r="186" spans="1:23" ht="21" customHeight="1" x14ac:dyDescent="0.2">
      <c r="A186" s="75">
        <f t="shared" si="0"/>
        <v>0</v>
      </c>
      <c r="B186" s="81"/>
      <c r="C186" s="77"/>
      <c r="D186" s="82"/>
      <c r="E186" s="83"/>
      <c r="F186" s="81"/>
      <c r="G186" s="81"/>
      <c r="H186" s="78"/>
      <c r="I186" s="301"/>
      <c r="J186" s="301"/>
      <c r="K186" s="305"/>
      <c r="L186" s="305"/>
      <c r="M186" s="84"/>
      <c r="N186" s="77"/>
      <c r="O186" s="77"/>
      <c r="P186" s="66"/>
      <c r="Q186" s="67"/>
      <c r="R186" s="306"/>
      <c r="S186" s="306"/>
      <c r="T186" s="306"/>
      <c r="U186" s="306"/>
      <c r="V186" s="89"/>
      <c r="W186" s="89"/>
    </row>
    <row r="187" spans="1:23" ht="21" customHeight="1" x14ac:dyDescent="0.2">
      <c r="A187" s="75">
        <f t="shared" si="0"/>
        <v>0</v>
      </c>
      <c r="B187" s="81"/>
      <c r="C187" s="77"/>
      <c r="D187" s="82"/>
      <c r="E187" s="83"/>
      <c r="F187" s="81"/>
      <c r="G187" s="81"/>
      <c r="H187" s="78"/>
      <c r="I187" s="301"/>
      <c r="J187" s="301"/>
      <c r="K187" s="305"/>
      <c r="L187" s="305"/>
      <c r="M187" s="84"/>
      <c r="N187" s="77"/>
      <c r="O187" s="77"/>
      <c r="P187" s="66"/>
      <c r="Q187" s="67"/>
      <c r="R187" s="306"/>
      <c r="S187" s="306"/>
      <c r="T187" s="306"/>
      <c r="U187" s="306"/>
      <c r="V187" s="89"/>
      <c r="W187" s="89"/>
    </row>
    <row r="188" spans="1:23" ht="21" customHeight="1" x14ac:dyDescent="0.2">
      <c r="A188" s="75">
        <f t="shared" si="0"/>
        <v>0</v>
      </c>
      <c r="B188" s="81"/>
      <c r="C188" s="77"/>
      <c r="D188" s="82"/>
      <c r="E188" s="83"/>
      <c r="F188" s="81"/>
      <c r="G188" s="81"/>
      <c r="H188" s="78"/>
      <c r="I188" s="301"/>
      <c r="J188" s="301"/>
      <c r="K188" s="305"/>
      <c r="L188" s="305"/>
      <c r="M188" s="84"/>
      <c r="N188" s="77"/>
      <c r="O188" s="77"/>
      <c r="P188" s="66"/>
      <c r="Q188" s="67"/>
      <c r="R188" s="306"/>
      <c r="S188" s="306"/>
      <c r="T188" s="306"/>
      <c r="U188" s="306"/>
      <c r="V188" s="89"/>
      <c r="W188" s="89"/>
    </row>
    <row r="189" spans="1:23" ht="21" customHeight="1" x14ac:dyDescent="0.2">
      <c r="A189" s="75">
        <f t="shared" si="0"/>
        <v>0</v>
      </c>
      <c r="B189" s="81"/>
      <c r="C189" s="77"/>
      <c r="D189" s="82"/>
      <c r="E189" s="83"/>
      <c r="F189" s="81"/>
      <c r="G189" s="81"/>
      <c r="H189" s="78"/>
      <c r="I189" s="301"/>
      <c r="J189" s="301"/>
      <c r="K189" s="305"/>
      <c r="L189" s="305"/>
      <c r="M189" s="84"/>
      <c r="N189" s="77"/>
      <c r="O189" s="77"/>
      <c r="P189" s="66"/>
      <c r="Q189" s="67"/>
      <c r="R189" s="306"/>
      <c r="S189" s="306"/>
      <c r="T189" s="306"/>
      <c r="U189" s="306"/>
      <c r="V189" s="89"/>
      <c r="W189" s="89"/>
    </row>
    <row r="190" spans="1:23" ht="21" customHeight="1" x14ac:dyDescent="0.2">
      <c r="A190" s="75">
        <f t="shared" si="0"/>
        <v>0</v>
      </c>
      <c r="B190" s="81"/>
      <c r="C190" s="77"/>
      <c r="D190" s="82"/>
      <c r="E190" s="83"/>
      <c r="F190" s="81"/>
      <c r="G190" s="81"/>
      <c r="H190" s="78"/>
      <c r="I190" s="301"/>
      <c r="J190" s="301"/>
      <c r="K190" s="305"/>
      <c r="L190" s="305"/>
      <c r="M190" s="84"/>
      <c r="N190" s="77"/>
      <c r="O190" s="77"/>
      <c r="P190" s="66"/>
      <c r="Q190" s="67"/>
      <c r="R190" s="306"/>
      <c r="S190" s="306"/>
      <c r="T190" s="306"/>
      <c r="U190" s="306"/>
      <c r="V190" s="89"/>
      <c r="W190" s="89"/>
    </row>
    <row r="191" spans="1:23" ht="21" customHeight="1" x14ac:dyDescent="0.2">
      <c r="A191" s="75">
        <f t="shared" si="0"/>
        <v>0</v>
      </c>
      <c r="B191" s="81"/>
      <c r="C191" s="77"/>
      <c r="D191" s="82"/>
      <c r="E191" s="83"/>
      <c r="F191" s="81"/>
      <c r="G191" s="81"/>
      <c r="H191" s="78"/>
      <c r="I191" s="301"/>
      <c r="J191" s="301"/>
      <c r="K191" s="305"/>
      <c r="L191" s="305"/>
      <c r="M191" s="84"/>
      <c r="N191" s="77"/>
      <c r="O191" s="77"/>
      <c r="P191" s="66"/>
      <c r="Q191" s="67"/>
      <c r="R191" s="306"/>
      <c r="S191" s="306"/>
      <c r="T191" s="306"/>
      <c r="U191" s="306"/>
      <c r="V191" s="89"/>
      <c r="W191" s="89"/>
    </row>
    <row r="192" spans="1:23" ht="21" customHeight="1" x14ac:dyDescent="0.2">
      <c r="A192" s="75">
        <f t="shared" si="0"/>
        <v>0</v>
      </c>
      <c r="B192" s="81"/>
      <c r="C192" s="77"/>
      <c r="D192" s="82"/>
      <c r="E192" s="83"/>
      <c r="F192" s="81"/>
      <c r="G192" s="81"/>
      <c r="H192" s="78"/>
      <c r="I192" s="301"/>
      <c r="J192" s="301"/>
      <c r="K192" s="305"/>
      <c r="L192" s="305"/>
      <c r="M192" s="84"/>
      <c r="N192" s="77"/>
      <c r="O192" s="77"/>
      <c r="P192" s="66"/>
      <c r="Q192" s="67"/>
      <c r="R192" s="306"/>
      <c r="S192" s="306"/>
      <c r="T192" s="306"/>
      <c r="U192" s="306"/>
      <c r="V192" s="89"/>
      <c r="W192" s="89"/>
    </row>
    <row r="193" spans="1:23" ht="21" customHeight="1" x14ac:dyDescent="0.2">
      <c r="A193" s="75">
        <f t="shared" si="0"/>
        <v>0</v>
      </c>
      <c r="B193" s="81"/>
      <c r="C193" s="77"/>
      <c r="D193" s="82"/>
      <c r="E193" s="83"/>
      <c r="F193" s="81"/>
      <c r="G193" s="81"/>
      <c r="H193" s="78"/>
      <c r="I193" s="301"/>
      <c r="J193" s="301"/>
      <c r="K193" s="305"/>
      <c r="L193" s="305"/>
      <c r="M193" s="84"/>
      <c r="N193" s="77"/>
      <c r="O193" s="77"/>
      <c r="P193" s="66"/>
      <c r="Q193" s="67"/>
      <c r="R193" s="306"/>
      <c r="S193" s="306"/>
      <c r="T193" s="306"/>
      <c r="U193" s="306"/>
      <c r="V193" s="89"/>
      <c r="W193" s="89"/>
    </row>
    <row r="194" spans="1:23" ht="21" customHeight="1" x14ac:dyDescent="0.2">
      <c r="A194" s="75">
        <f t="shared" si="0"/>
        <v>0</v>
      </c>
      <c r="B194" s="81"/>
      <c r="C194" s="77"/>
      <c r="D194" s="82"/>
      <c r="E194" s="83"/>
      <c r="F194" s="81"/>
      <c r="G194" s="81"/>
      <c r="H194" s="78"/>
      <c r="I194" s="301"/>
      <c r="J194" s="301"/>
      <c r="K194" s="305"/>
      <c r="L194" s="305"/>
      <c r="M194" s="84"/>
      <c r="N194" s="77"/>
      <c r="O194" s="77"/>
      <c r="P194" s="66"/>
      <c r="Q194" s="67"/>
      <c r="R194" s="306"/>
      <c r="S194" s="306"/>
      <c r="T194" s="306"/>
      <c r="U194" s="306"/>
      <c r="V194" s="89"/>
      <c r="W194" s="89"/>
    </row>
    <row r="195" spans="1:23" ht="21" customHeight="1" x14ac:dyDescent="0.2">
      <c r="A195" s="75">
        <f t="shared" si="0"/>
        <v>0</v>
      </c>
      <c r="B195" s="81"/>
      <c r="C195" s="77"/>
      <c r="D195" s="82"/>
      <c r="E195" s="83"/>
      <c r="F195" s="81"/>
      <c r="G195" s="81"/>
      <c r="H195" s="78"/>
      <c r="I195" s="301"/>
      <c r="J195" s="301"/>
      <c r="K195" s="305"/>
      <c r="L195" s="305"/>
      <c r="M195" s="84"/>
      <c r="N195" s="77"/>
      <c r="O195" s="77"/>
      <c r="P195" s="66"/>
      <c r="Q195" s="67"/>
      <c r="R195" s="306"/>
      <c r="S195" s="306"/>
      <c r="T195" s="306"/>
      <c r="U195" s="306"/>
      <c r="V195" s="89"/>
      <c r="W195" s="89"/>
    </row>
    <row r="196" spans="1:23" ht="21" customHeight="1" x14ac:dyDescent="0.2">
      <c r="A196" s="75">
        <f t="shared" si="0"/>
        <v>0</v>
      </c>
      <c r="B196" s="81"/>
      <c r="C196" s="77"/>
      <c r="D196" s="82"/>
      <c r="E196" s="83"/>
      <c r="F196" s="81"/>
      <c r="G196" s="81"/>
      <c r="H196" s="78"/>
      <c r="I196" s="301"/>
      <c r="J196" s="301"/>
      <c r="K196" s="305"/>
      <c r="L196" s="305"/>
      <c r="M196" s="84"/>
      <c r="N196" s="77"/>
      <c r="O196" s="77"/>
      <c r="P196" s="66"/>
      <c r="Q196" s="67"/>
      <c r="R196" s="306"/>
      <c r="S196" s="306"/>
      <c r="T196" s="306"/>
      <c r="U196" s="306"/>
      <c r="V196" s="89"/>
      <c r="W196" s="89"/>
    </row>
    <row r="197" spans="1:23" ht="21" customHeight="1" x14ac:dyDescent="0.2">
      <c r="A197" s="75">
        <f t="shared" si="0"/>
        <v>0</v>
      </c>
      <c r="B197" s="81"/>
      <c r="C197" s="77"/>
      <c r="D197" s="82"/>
      <c r="E197" s="83"/>
      <c r="F197" s="81"/>
      <c r="G197" s="81"/>
      <c r="H197" s="78"/>
      <c r="I197" s="301"/>
      <c r="J197" s="301"/>
      <c r="K197" s="305"/>
      <c r="L197" s="305"/>
      <c r="M197" s="84"/>
      <c r="N197" s="77"/>
      <c r="O197" s="77"/>
      <c r="P197" s="66"/>
      <c r="Q197" s="67"/>
      <c r="R197" s="306"/>
      <c r="S197" s="306"/>
      <c r="T197" s="306"/>
      <c r="U197" s="306"/>
      <c r="V197" s="89"/>
      <c r="W197" s="89"/>
    </row>
    <row r="198" spans="1:23" ht="21" customHeight="1" x14ac:dyDescent="0.2">
      <c r="A198" s="75">
        <f t="shared" si="0"/>
        <v>0</v>
      </c>
      <c r="B198" s="81"/>
      <c r="C198" s="77"/>
      <c r="D198" s="82"/>
      <c r="E198" s="83"/>
      <c r="F198" s="81"/>
      <c r="G198" s="81"/>
      <c r="H198" s="78"/>
      <c r="I198" s="301"/>
      <c r="J198" s="301"/>
      <c r="K198" s="305"/>
      <c r="L198" s="305"/>
      <c r="M198" s="84"/>
      <c r="N198" s="77"/>
      <c r="O198" s="77"/>
      <c r="P198" s="66"/>
      <c r="Q198" s="67"/>
      <c r="R198" s="306"/>
      <c r="S198" s="306"/>
      <c r="T198" s="306"/>
      <c r="U198" s="306"/>
      <c r="V198" s="89"/>
      <c r="W198" s="89"/>
    </row>
    <row r="199" spans="1:23" ht="21" customHeight="1" x14ac:dyDescent="0.2">
      <c r="A199" s="75">
        <f t="shared" si="0"/>
        <v>0</v>
      </c>
      <c r="B199" s="81"/>
      <c r="C199" s="77"/>
      <c r="D199" s="82"/>
      <c r="E199" s="83"/>
      <c r="F199" s="81"/>
      <c r="G199" s="81"/>
      <c r="H199" s="78"/>
      <c r="I199" s="301"/>
      <c r="J199" s="301"/>
      <c r="K199" s="305"/>
      <c r="L199" s="305"/>
      <c r="M199" s="84"/>
      <c r="N199" s="78"/>
      <c r="O199" s="78"/>
      <c r="P199" s="66"/>
      <c r="Q199" s="67"/>
      <c r="R199" s="306"/>
      <c r="S199" s="306"/>
      <c r="T199" s="306"/>
      <c r="U199" s="306"/>
      <c r="V199" s="89"/>
      <c r="W199" s="89"/>
    </row>
    <row r="200" spans="1:23" ht="21" customHeight="1" x14ac:dyDescent="0.2">
      <c r="A200" s="75">
        <f t="shared" si="0"/>
        <v>0</v>
      </c>
      <c r="B200" s="81"/>
      <c r="C200" s="77"/>
      <c r="D200" s="82"/>
      <c r="E200" s="83"/>
      <c r="F200" s="81"/>
      <c r="G200" s="81"/>
      <c r="H200" s="78"/>
      <c r="I200" s="301"/>
      <c r="J200" s="301"/>
      <c r="K200" s="305"/>
      <c r="L200" s="305"/>
      <c r="M200" s="84"/>
      <c r="N200" s="78"/>
      <c r="O200" s="78"/>
      <c r="P200" s="66"/>
      <c r="Q200" s="67"/>
      <c r="R200" s="306"/>
      <c r="S200" s="306"/>
      <c r="T200" s="306"/>
      <c r="U200" s="306"/>
      <c r="V200" s="89"/>
      <c r="W200" s="89"/>
    </row>
    <row r="201" spans="1:23" ht="12.75" x14ac:dyDescent="0.2">
      <c r="A201" s="38"/>
      <c r="I201" s="301"/>
      <c r="J201" s="301"/>
      <c r="O201" s="87"/>
      <c r="P201" s="39"/>
      <c r="Q201" s="57"/>
      <c r="R201" s="57"/>
      <c r="S201" s="57"/>
      <c r="T201" s="57"/>
    </row>
    <row r="202" spans="1:23" ht="12.75" x14ac:dyDescent="0.2">
      <c r="A202" s="38"/>
      <c r="I202" s="301"/>
      <c r="J202" s="301"/>
      <c r="O202" s="87"/>
      <c r="P202" s="39"/>
      <c r="Q202" s="57"/>
      <c r="R202" s="57"/>
      <c r="S202" s="57"/>
      <c r="T202" s="57"/>
    </row>
    <row r="203" spans="1:23" ht="12.75" x14ac:dyDescent="0.2">
      <c r="A203" s="38"/>
      <c r="I203" s="301"/>
      <c r="J203" s="301"/>
      <c r="O203" s="87"/>
      <c r="P203" s="39"/>
      <c r="Q203" s="57"/>
      <c r="R203" s="57"/>
      <c r="S203" s="57"/>
      <c r="T203" s="57"/>
    </row>
    <row r="204" spans="1:23" ht="12.75" x14ac:dyDescent="0.2">
      <c r="A204" s="38"/>
      <c r="I204" s="301"/>
      <c r="J204" s="301"/>
      <c r="O204" s="87"/>
      <c r="P204" s="39"/>
      <c r="Q204" s="57"/>
      <c r="R204" s="57"/>
      <c r="S204" s="57"/>
      <c r="T204" s="57"/>
    </row>
    <row r="205" spans="1:23" ht="12.75" x14ac:dyDescent="0.2">
      <c r="A205" s="38"/>
      <c r="I205" s="301"/>
      <c r="J205" s="301"/>
      <c r="O205" s="87"/>
      <c r="P205" s="39"/>
      <c r="Q205" s="57"/>
      <c r="R205" s="57"/>
      <c r="S205" s="57"/>
      <c r="T205" s="57"/>
    </row>
    <row r="206" spans="1:23" ht="12.75" x14ac:dyDescent="0.2">
      <c r="A206" s="38"/>
      <c r="I206" s="301"/>
      <c r="J206" s="301"/>
      <c r="O206" s="87"/>
      <c r="P206" s="39"/>
      <c r="Q206" s="57"/>
      <c r="R206" s="57"/>
      <c r="S206" s="57"/>
      <c r="T206" s="57"/>
    </row>
    <row r="207" spans="1:23" ht="12.75" x14ac:dyDescent="0.2">
      <c r="A207" s="38"/>
      <c r="I207" s="301"/>
      <c r="J207" s="301"/>
      <c r="O207" s="87"/>
      <c r="P207" s="39"/>
      <c r="Q207" s="57"/>
      <c r="R207" s="57"/>
      <c r="S207" s="57"/>
      <c r="T207" s="57"/>
    </row>
    <row r="208" spans="1:23" ht="12.75" x14ac:dyDescent="0.2">
      <c r="A208" s="38"/>
      <c r="I208" s="301"/>
      <c r="J208" s="301"/>
      <c r="O208" s="87"/>
      <c r="P208" s="39"/>
      <c r="Q208" s="57"/>
      <c r="R208" s="57"/>
      <c r="S208" s="57"/>
      <c r="T208" s="57"/>
    </row>
    <row r="209" spans="1:20" ht="12.75" x14ac:dyDescent="0.2">
      <c r="A209" s="38"/>
      <c r="I209" s="301"/>
      <c r="J209" s="301"/>
      <c r="O209" s="87"/>
      <c r="P209" s="39"/>
      <c r="Q209" s="57"/>
      <c r="R209" s="57"/>
      <c r="S209" s="57"/>
      <c r="T209" s="57"/>
    </row>
    <row r="210" spans="1:20" ht="12.75" x14ac:dyDescent="0.2">
      <c r="A210" s="38"/>
      <c r="I210" s="301"/>
      <c r="J210" s="301"/>
      <c r="O210" s="87"/>
      <c r="P210" s="39"/>
      <c r="Q210" s="57"/>
      <c r="R210" s="57"/>
      <c r="S210" s="57"/>
      <c r="T210" s="57"/>
    </row>
    <row r="211" spans="1:20" ht="12.75" x14ac:dyDescent="0.2">
      <c r="A211" s="38"/>
      <c r="I211" s="301"/>
      <c r="J211" s="301"/>
      <c r="O211" s="87"/>
      <c r="P211" s="39"/>
      <c r="Q211" s="57"/>
      <c r="R211" s="57"/>
      <c r="S211" s="57"/>
      <c r="T211" s="57"/>
    </row>
    <row r="212" spans="1:20" ht="12.75" x14ac:dyDescent="0.2">
      <c r="A212" s="38"/>
      <c r="I212" s="301"/>
      <c r="J212" s="301"/>
      <c r="O212" s="87"/>
      <c r="P212" s="39"/>
      <c r="Q212" s="57"/>
      <c r="R212" s="57"/>
      <c r="S212" s="57"/>
      <c r="T212" s="57"/>
    </row>
    <row r="213" spans="1:20" ht="12.75" x14ac:dyDescent="0.2">
      <c r="A213" s="38"/>
      <c r="I213" s="301"/>
      <c r="J213" s="301"/>
      <c r="O213" s="87"/>
      <c r="P213" s="39"/>
      <c r="Q213" s="57"/>
      <c r="R213" s="57"/>
      <c r="S213" s="57"/>
      <c r="T213" s="57"/>
    </row>
    <row r="214" spans="1:20" ht="12.75" x14ac:dyDescent="0.2">
      <c r="A214" s="38"/>
      <c r="I214" s="301"/>
      <c r="J214" s="301"/>
      <c r="O214" s="87"/>
      <c r="P214" s="39"/>
      <c r="Q214" s="57"/>
      <c r="R214" s="57"/>
      <c r="S214" s="57"/>
      <c r="T214" s="57"/>
    </row>
    <row r="215" spans="1:20" ht="12.75" x14ac:dyDescent="0.2">
      <c r="A215" s="38"/>
      <c r="I215" s="301"/>
      <c r="J215" s="301"/>
      <c r="O215" s="87"/>
      <c r="P215" s="39"/>
      <c r="Q215" s="57"/>
      <c r="R215" s="57"/>
      <c r="S215" s="57"/>
      <c r="T215" s="57"/>
    </row>
    <row r="216" spans="1:20" ht="12.75" x14ac:dyDescent="0.2">
      <c r="A216" s="38"/>
      <c r="I216" s="301"/>
      <c r="J216" s="301"/>
      <c r="O216" s="87"/>
      <c r="P216" s="39"/>
      <c r="Q216" s="57"/>
      <c r="R216" s="57"/>
      <c r="S216" s="57"/>
      <c r="T216" s="57"/>
    </row>
    <row r="217" spans="1:20" ht="12.75" x14ac:dyDescent="0.2">
      <c r="A217" s="38"/>
      <c r="I217" s="301"/>
      <c r="J217" s="301"/>
      <c r="O217" s="87"/>
      <c r="P217" s="39"/>
      <c r="Q217" s="57"/>
      <c r="R217" s="57"/>
      <c r="S217" s="57"/>
      <c r="T217" s="57"/>
    </row>
    <row r="218" spans="1:20" ht="12.75" x14ac:dyDescent="0.2">
      <c r="A218" s="38"/>
      <c r="I218" s="301"/>
      <c r="J218" s="301"/>
      <c r="O218" s="87"/>
      <c r="P218" s="39"/>
      <c r="Q218" s="57"/>
      <c r="R218" s="57"/>
      <c r="S218" s="57"/>
      <c r="T218" s="57"/>
    </row>
    <row r="219" spans="1:20" ht="12.75" x14ac:dyDescent="0.2">
      <c r="A219" s="38"/>
      <c r="I219" s="301"/>
      <c r="J219" s="301"/>
      <c r="O219" s="87"/>
      <c r="P219" s="39"/>
      <c r="Q219" s="57"/>
      <c r="R219" s="57"/>
      <c r="S219" s="57"/>
      <c r="T219" s="57"/>
    </row>
    <row r="220" spans="1:20" ht="12.75" x14ac:dyDescent="0.2">
      <c r="A220" s="38"/>
      <c r="I220" s="301"/>
      <c r="J220" s="301"/>
      <c r="O220" s="87"/>
      <c r="P220" s="39"/>
      <c r="Q220" s="57"/>
      <c r="R220" s="57"/>
      <c r="S220" s="57"/>
      <c r="T220" s="57"/>
    </row>
    <row r="221" spans="1:20" ht="12.75" x14ac:dyDescent="0.2">
      <c r="A221" s="38"/>
      <c r="I221" s="301"/>
      <c r="J221" s="301"/>
      <c r="O221" s="87"/>
      <c r="P221" s="39"/>
      <c r="Q221" s="57"/>
      <c r="R221" s="57"/>
      <c r="S221" s="57"/>
      <c r="T221" s="57"/>
    </row>
    <row r="222" spans="1:20" ht="12.75" x14ac:dyDescent="0.2">
      <c r="A222" s="38"/>
      <c r="I222" s="301"/>
      <c r="J222" s="301"/>
      <c r="O222" s="87"/>
      <c r="P222" s="39"/>
      <c r="Q222" s="57"/>
      <c r="R222" s="57"/>
      <c r="S222" s="57"/>
      <c r="T222" s="57"/>
    </row>
    <row r="223" spans="1:20" ht="12.75" x14ac:dyDescent="0.2">
      <c r="A223" s="38"/>
      <c r="I223" s="301"/>
      <c r="J223" s="301"/>
      <c r="O223" s="87"/>
      <c r="P223" s="39"/>
      <c r="Q223" s="57"/>
      <c r="R223" s="57"/>
      <c r="S223" s="57"/>
      <c r="T223" s="57"/>
    </row>
    <row r="224" spans="1:20" ht="12.75" x14ac:dyDescent="0.2">
      <c r="A224" s="38"/>
      <c r="I224" s="301"/>
      <c r="J224" s="301"/>
      <c r="O224" s="87"/>
      <c r="P224" s="39"/>
      <c r="Q224" s="57"/>
      <c r="R224" s="57"/>
      <c r="S224" s="57"/>
      <c r="T224" s="57"/>
    </row>
    <row r="225" spans="1:20" ht="12.75" x14ac:dyDescent="0.2">
      <c r="A225" s="38"/>
      <c r="I225" s="301"/>
      <c r="J225" s="301"/>
      <c r="O225" s="87"/>
      <c r="P225" s="39"/>
      <c r="Q225" s="57"/>
      <c r="R225" s="57"/>
      <c r="S225" s="57"/>
      <c r="T225" s="57"/>
    </row>
    <row r="226" spans="1:20" ht="12.75" x14ac:dyDescent="0.2">
      <c r="A226" s="38"/>
      <c r="I226" s="301"/>
      <c r="J226" s="301"/>
      <c r="O226" s="87"/>
      <c r="P226" s="39"/>
      <c r="Q226" s="57"/>
      <c r="R226" s="57"/>
      <c r="S226" s="57"/>
      <c r="T226" s="57"/>
    </row>
    <row r="227" spans="1:20" ht="12.75" x14ac:dyDescent="0.2">
      <c r="A227" s="38"/>
      <c r="I227" s="301"/>
      <c r="J227" s="301"/>
      <c r="O227" s="87"/>
      <c r="P227" s="39"/>
      <c r="Q227" s="57"/>
      <c r="R227" s="57"/>
      <c r="S227" s="57"/>
      <c r="T227" s="57"/>
    </row>
    <row r="228" spans="1:20" ht="12.75" x14ac:dyDescent="0.2">
      <c r="A228" s="38"/>
      <c r="I228" s="301"/>
      <c r="J228" s="301"/>
      <c r="O228" s="87"/>
      <c r="P228" s="39"/>
      <c r="Q228" s="57"/>
      <c r="R228" s="57"/>
      <c r="S228" s="57"/>
      <c r="T228" s="57"/>
    </row>
    <row r="229" spans="1:20" ht="12.75" x14ac:dyDescent="0.2">
      <c r="A229" s="38"/>
      <c r="I229" s="301"/>
      <c r="J229" s="301"/>
      <c r="O229" s="87"/>
      <c r="P229" s="39"/>
      <c r="Q229" s="57"/>
      <c r="R229" s="57"/>
      <c r="S229" s="57"/>
      <c r="T229" s="57"/>
    </row>
    <row r="230" spans="1:20" ht="12.75" x14ac:dyDescent="0.2">
      <c r="A230" s="38"/>
      <c r="I230" s="301"/>
      <c r="J230" s="301"/>
      <c r="O230" s="87"/>
      <c r="P230" s="39"/>
      <c r="Q230" s="57"/>
      <c r="R230" s="57"/>
      <c r="S230" s="57"/>
      <c r="T230" s="57"/>
    </row>
    <row r="231" spans="1:20" ht="12.75" x14ac:dyDescent="0.2">
      <c r="A231" s="38"/>
      <c r="I231" s="301"/>
      <c r="J231" s="301"/>
      <c r="O231" s="87"/>
      <c r="P231" s="39"/>
      <c r="Q231" s="57"/>
      <c r="R231" s="57"/>
      <c r="S231" s="57"/>
      <c r="T231" s="57"/>
    </row>
    <row r="232" spans="1:20" ht="12.75" x14ac:dyDescent="0.2">
      <c r="A232" s="38"/>
      <c r="I232" s="301"/>
      <c r="J232" s="301"/>
      <c r="O232" s="87"/>
      <c r="P232" s="39"/>
      <c r="Q232" s="57"/>
      <c r="R232" s="57"/>
      <c r="S232" s="57"/>
      <c r="T232" s="57"/>
    </row>
    <row r="233" spans="1:20" ht="12.75" x14ac:dyDescent="0.2">
      <c r="A233" s="38"/>
      <c r="I233" s="301"/>
      <c r="J233" s="301"/>
      <c r="O233" s="87"/>
      <c r="P233" s="39"/>
      <c r="Q233" s="57"/>
      <c r="R233" s="57"/>
      <c r="S233" s="57"/>
      <c r="T233" s="57"/>
    </row>
    <row r="234" spans="1:20" ht="12.75" x14ac:dyDescent="0.2">
      <c r="A234" s="38"/>
      <c r="I234" s="301"/>
      <c r="J234" s="301"/>
      <c r="O234" s="87"/>
      <c r="P234" s="39"/>
      <c r="Q234" s="57"/>
      <c r="R234" s="57"/>
      <c r="S234" s="57"/>
      <c r="T234" s="57"/>
    </row>
    <row r="235" spans="1:20" ht="12.75" x14ac:dyDescent="0.2">
      <c r="A235" s="38"/>
      <c r="I235" s="301"/>
      <c r="J235" s="301"/>
      <c r="O235" s="87"/>
      <c r="P235" s="39"/>
      <c r="Q235" s="57"/>
      <c r="R235" s="57"/>
      <c r="S235" s="57"/>
      <c r="T235" s="57"/>
    </row>
    <row r="236" spans="1:20" ht="12.75" x14ac:dyDescent="0.2">
      <c r="A236" s="38"/>
      <c r="I236" s="301"/>
      <c r="J236" s="301"/>
      <c r="O236" s="87"/>
      <c r="P236" s="39"/>
      <c r="Q236" s="57"/>
      <c r="R236" s="57"/>
      <c r="S236" s="57"/>
      <c r="T236" s="57"/>
    </row>
    <row r="237" spans="1:20" ht="12.75" x14ac:dyDescent="0.2">
      <c r="A237" s="38"/>
      <c r="I237" s="301"/>
      <c r="J237" s="301"/>
      <c r="O237" s="87"/>
      <c r="P237" s="39"/>
      <c r="Q237" s="57"/>
      <c r="R237" s="57"/>
      <c r="S237" s="57"/>
      <c r="T237" s="57"/>
    </row>
    <row r="238" spans="1:20" ht="12.75" x14ac:dyDescent="0.2">
      <c r="A238" s="38"/>
      <c r="I238" s="301"/>
      <c r="J238" s="301"/>
      <c r="O238" s="87"/>
      <c r="P238" s="39"/>
      <c r="Q238" s="57"/>
      <c r="R238" s="57"/>
      <c r="S238" s="57"/>
      <c r="T238" s="57"/>
    </row>
    <row r="239" spans="1:20" ht="12.75" x14ac:dyDescent="0.2">
      <c r="A239" s="38"/>
      <c r="I239" s="301"/>
      <c r="J239" s="301"/>
      <c r="O239" s="87"/>
      <c r="P239" s="39"/>
      <c r="Q239" s="57"/>
      <c r="R239" s="57"/>
      <c r="S239" s="57"/>
      <c r="T239" s="57"/>
    </row>
    <row r="240" spans="1:20" ht="12.75" x14ac:dyDescent="0.2">
      <c r="A240" s="38"/>
      <c r="I240" s="301"/>
      <c r="J240" s="301"/>
      <c r="O240" s="87"/>
      <c r="P240" s="39"/>
      <c r="Q240" s="57"/>
      <c r="R240" s="57"/>
      <c r="S240" s="57"/>
      <c r="T240" s="57"/>
    </row>
    <row r="241" spans="1:20" ht="12.75" x14ac:dyDescent="0.2">
      <c r="A241" s="38"/>
      <c r="I241" s="301"/>
      <c r="J241" s="301"/>
      <c r="O241" s="87"/>
      <c r="P241" s="39"/>
      <c r="Q241" s="57"/>
      <c r="R241" s="57"/>
      <c r="S241" s="57"/>
      <c r="T241" s="57"/>
    </row>
    <row r="242" spans="1:20" ht="12.75" x14ac:dyDescent="0.2">
      <c r="A242" s="38"/>
      <c r="I242" s="301"/>
      <c r="J242" s="301"/>
      <c r="O242" s="87"/>
      <c r="P242" s="39"/>
      <c r="Q242" s="57"/>
      <c r="R242" s="57"/>
      <c r="S242" s="57"/>
      <c r="T242" s="57"/>
    </row>
    <row r="243" spans="1:20" ht="12.75" x14ac:dyDescent="0.2">
      <c r="A243" s="38"/>
      <c r="I243" s="301"/>
      <c r="J243" s="301"/>
      <c r="O243" s="87"/>
      <c r="P243" s="39"/>
      <c r="Q243" s="57"/>
      <c r="R243" s="57"/>
      <c r="S243" s="57"/>
      <c r="T243" s="57"/>
    </row>
    <row r="244" spans="1:20" ht="12.75" x14ac:dyDescent="0.2">
      <c r="A244" s="38"/>
      <c r="I244" s="301"/>
      <c r="J244" s="301"/>
      <c r="O244" s="87"/>
      <c r="P244" s="39"/>
      <c r="Q244" s="57"/>
      <c r="R244" s="57"/>
      <c r="S244" s="57"/>
      <c r="T244" s="57"/>
    </row>
    <row r="245" spans="1:20" ht="12.75" x14ac:dyDescent="0.2">
      <c r="A245" s="38"/>
      <c r="I245" s="301"/>
      <c r="J245" s="301"/>
      <c r="O245" s="87"/>
      <c r="P245" s="39"/>
      <c r="Q245" s="57"/>
      <c r="R245" s="57"/>
      <c r="S245" s="57"/>
      <c r="T245" s="57"/>
    </row>
    <row r="246" spans="1:20" ht="12.75" x14ac:dyDescent="0.2">
      <c r="A246" s="38"/>
      <c r="I246" s="301"/>
      <c r="J246" s="301"/>
      <c r="O246" s="87"/>
      <c r="P246" s="39"/>
      <c r="Q246" s="57"/>
      <c r="R246" s="57"/>
      <c r="S246" s="57"/>
      <c r="T246" s="57"/>
    </row>
    <row r="247" spans="1:20" ht="12.75" x14ac:dyDescent="0.2">
      <c r="A247" s="38"/>
      <c r="I247" s="301"/>
      <c r="J247" s="301"/>
      <c r="O247" s="87"/>
      <c r="P247" s="39"/>
      <c r="Q247" s="57"/>
      <c r="R247" s="57"/>
      <c r="S247" s="57"/>
      <c r="T247" s="57"/>
    </row>
    <row r="248" spans="1:20" ht="12.75" x14ac:dyDescent="0.2">
      <c r="A248" s="38"/>
      <c r="I248" s="301"/>
      <c r="J248" s="301"/>
      <c r="O248" s="87"/>
      <c r="P248" s="39"/>
      <c r="Q248" s="57"/>
      <c r="R248" s="57"/>
      <c r="S248" s="57"/>
      <c r="T248" s="57"/>
    </row>
    <row r="249" spans="1:20" ht="12.75" x14ac:dyDescent="0.2">
      <c r="A249" s="38"/>
      <c r="I249" s="301"/>
      <c r="J249" s="301"/>
      <c r="O249" s="87"/>
      <c r="P249" s="39"/>
      <c r="Q249" s="57"/>
      <c r="R249" s="57"/>
      <c r="S249" s="57"/>
      <c r="T249" s="57"/>
    </row>
    <row r="250" spans="1:20" ht="12.75" x14ac:dyDescent="0.2">
      <c r="A250" s="38"/>
      <c r="I250" s="301"/>
      <c r="J250" s="301"/>
      <c r="O250" s="87"/>
      <c r="P250" s="39"/>
      <c r="Q250" s="57"/>
      <c r="R250" s="57"/>
      <c r="S250" s="57"/>
      <c r="T250" s="57"/>
    </row>
    <row r="251" spans="1:20" ht="12.75" x14ac:dyDescent="0.2">
      <c r="A251" s="38"/>
      <c r="I251" s="301"/>
      <c r="J251" s="301"/>
      <c r="O251" s="87"/>
      <c r="P251" s="39"/>
      <c r="Q251" s="57"/>
      <c r="R251" s="57"/>
      <c r="S251" s="57"/>
      <c r="T251" s="57"/>
    </row>
    <row r="252" spans="1:20" ht="12.75" x14ac:dyDescent="0.2">
      <c r="A252" s="38"/>
      <c r="I252" s="301"/>
      <c r="J252" s="301"/>
      <c r="O252" s="87"/>
      <c r="P252" s="39"/>
      <c r="Q252" s="57"/>
      <c r="R252" s="57"/>
      <c r="S252" s="57"/>
      <c r="T252" s="57"/>
    </row>
    <row r="253" spans="1:20" ht="12.75" x14ac:dyDescent="0.2">
      <c r="A253" s="38"/>
      <c r="I253" s="301"/>
      <c r="J253" s="301"/>
      <c r="O253" s="87"/>
      <c r="P253" s="39"/>
      <c r="Q253" s="57"/>
      <c r="R253" s="57"/>
      <c r="S253" s="57"/>
      <c r="T253" s="57"/>
    </row>
    <row r="254" spans="1:20" ht="12.75" x14ac:dyDescent="0.2">
      <c r="A254" s="38"/>
      <c r="I254" s="301"/>
      <c r="J254" s="301"/>
      <c r="O254" s="87"/>
      <c r="P254" s="39"/>
      <c r="Q254" s="57"/>
      <c r="R254" s="57"/>
      <c r="S254" s="57"/>
      <c r="T254" s="57"/>
    </row>
    <row r="255" spans="1:20" ht="12.75" x14ac:dyDescent="0.2">
      <c r="A255" s="38"/>
      <c r="I255" s="301"/>
      <c r="J255" s="301"/>
      <c r="O255" s="87"/>
      <c r="P255" s="39"/>
      <c r="Q255" s="57"/>
      <c r="R255" s="57"/>
      <c r="S255" s="57"/>
      <c r="T255" s="57"/>
    </row>
    <row r="256" spans="1:20" ht="12.75" x14ac:dyDescent="0.2">
      <c r="A256" s="38"/>
      <c r="I256" s="301"/>
      <c r="J256" s="301"/>
      <c r="O256" s="87"/>
      <c r="P256" s="39"/>
      <c r="Q256" s="57"/>
      <c r="R256" s="57"/>
      <c r="S256" s="57"/>
      <c r="T256" s="57"/>
    </row>
    <row r="257" spans="1:20" ht="12.75" x14ac:dyDescent="0.2">
      <c r="A257" s="38"/>
      <c r="I257" s="301"/>
      <c r="J257" s="301"/>
      <c r="O257" s="87"/>
      <c r="P257" s="39"/>
      <c r="Q257" s="57"/>
      <c r="R257" s="57"/>
      <c r="S257" s="57"/>
      <c r="T257" s="57"/>
    </row>
    <row r="258" spans="1:20" ht="12.75" x14ac:dyDescent="0.2">
      <c r="A258" s="38"/>
      <c r="I258" s="301"/>
      <c r="J258" s="301"/>
      <c r="O258" s="87"/>
      <c r="P258" s="39"/>
      <c r="Q258" s="57"/>
      <c r="R258" s="57"/>
      <c r="S258" s="57"/>
      <c r="T258" s="57"/>
    </row>
    <row r="259" spans="1:20" ht="12.75" x14ac:dyDescent="0.2">
      <c r="A259" s="38"/>
      <c r="I259" s="301"/>
      <c r="J259" s="301"/>
      <c r="O259" s="87"/>
      <c r="P259" s="39"/>
      <c r="Q259" s="57"/>
      <c r="R259" s="57"/>
      <c r="S259" s="57"/>
      <c r="T259" s="57"/>
    </row>
    <row r="260" spans="1:20" ht="12.75" x14ac:dyDescent="0.2">
      <c r="A260" s="38"/>
      <c r="I260" s="301"/>
      <c r="J260" s="301"/>
      <c r="O260" s="87"/>
      <c r="P260" s="39"/>
      <c r="Q260" s="57"/>
      <c r="R260" s="57"/>
      <c r="S260" s="57"/>
      <c r="T260" s="57"/>
    </row>
    <row r="261" spans="1:20" ht="12.75" x14ac:dyDescent="0.2">
      <c r="A261" s="38"/>
      <c r="I261" s="301"/>
      <c r="J261" s="301"/>
      <c r="O261" s="87"/>
      <c r="P261" s="39"/>
      <c r="Q261" s="57"/>
      <c r="R261" s="57"/>
      <c r="S261" s="57"/>
      <c r="T261" s="57"/>
    </row>
    <row r="262" spans="1:20" ht="12.75" x14ac:dyDescent="0.2">
      <c r="A262" s="38"/>
      <c r="I262" s="301"/>
      <c r="J262" s="301"/>
      <c r="O262" s="87"/>
      <c r="P262" s="39"/>
      <c r="Q262" s="57"/>
      <c r="R262" s="57"/>
      <c r="S262" s="57"/>
      <c r="T262" s="57"/>
    </row>
    <row r="263" spans="1:20" ht="12.75" x14ac:dyDescent="0.2">
      <c r="A263" s="38"/>
      <c r="I263" s="301"/>
      <c r="J263" s="301"/>
      <c r="O263" s="87"/>
      <c r="P263" s="39"/>
      <c r="Q263" s="57"/>
      <c r="R263" s="57"/>
      <c r="S263" s="57"/>
      <c r="T263" s="57"/>
    </row>
    <row r="264" spans="1:20" ht="12.75" x14ac:dyDescent="0.2">
      <c r="A264" s="38"/>
      <c r="I264" s="301"/>
      <c r="J264" s="301"/>
      <c r="O264" s="87"/>
      <c r="P264" s="39"/>
      <c r="Q264" s="57"/>
      <c r="R264" s="57"/>
      <c r="S264" s="57"/>
      <c r="T264" s="57"/>
    </row>
    <row r="265" spans="1:20" ht="12.75" x14ac:dyDescent="0.2">
      <c r="A265" s="38"/>
      <c r="I265" s="301"/>
      <c r="J265" s="301"/>
      <c r="O265" s="87"/>
      <c r="P265" s="39"/>
      <c r="Q265" s="57"/>
      <c r="R265" s="57"/>
      <c r="S265" s="57"/>
      <c r="T265" s="57"/>
    </row>
    <row r="266" spans="1:20" ht="12.75" x14ac:dyDescent="0.2">
      <c r="A266" s="38"/>
      <c r="I266" s="301"/>
      <c r="J266" s="301"/>
      <c r="O266" s="87"/>
      <c r="P266" s="39"/>
      <c r="Q266" s="57"/>
      <c r="R266" s="57"/>
      <c r="S266" s="57"/>
      <c r="T266" s="57"/>
    </row>
    <row r="267" spans="1:20" ht="12.75" x14ac:dyDescent="0.2">
      <c r="A267" s="38"/>
      <c r="I267" s="301"/>
      <c r="J267" s="301"/>
      <c r="O267" s="87"/>
      <c r="P267" s="39"/>
      <c r="Q267" s="57"/>
      <c r="R267" s="57"/>
      <c r="S267" s="57"/>
      <c r="T267" s="57"/>
    </row>
    <row r="268" spans="1:20" ht="12.75" x14ac:dyDescent="0.2">
      <c r="A268" s="38"/>
      <c r="I268" s="301"/>
      <c r="J268" s="301"/>
      <c r="O268" s="87"/>
      <c r="P268" s="39"/>
      <c r="Q268" s="57"/>
      <c r="R268" s="57"/>
      <c r="S268" s="57"/>
      <c r="T268" s="57"/>
    </row>
    <row r="269" spans="1:20" ht="12.75" x14ac:dyDescent="0.2">
      <c r="A269" s="38"/>
      <c r="I269" s="301"/>
      <c r="J269" s="301"/>
      <c r="O269" s="87"/>
      <c r="P269" s="39"/>
      <c r="Q269" s="57"/>
      <c r="R269" s="57"/>
      <c r="S269" s="57"/>
      <c r="T269" s="57"/>
    </row>
    <row r="270" spans="1:20" ht="12.75" x14ac:dyDescent="0.2">
      <c r="A270" s="38"/>
      <c r="I270" s="301"/>
      <c r="J270" s="301"/>
      <c r="O270" s="87"/>
      <c r="P270" s="39"/>
      <c r="Q270" s="57"/>
      <c r="R270" s="57"/>
      <c r="S270" s="57"/>
      <c r="T270" s="57"/>
    </row>
    <row r="271" spans="1:20" ht="12.75" x14ac:dyDescent="0.2">
      <c r="A271" s="38"/>
      <c r="I271" s="301"/>
      <c r="J271" s="301"/>
      <c r="O271" s="87"/>
      <c r="P271" s="39"/>
      <c r="Q271" s="57"/>
      <c r="R271" s="57"/>
      <c r="S271" s="57"/>
      <c r="T271" s="57"/>
    </row>
    <row r="272" spans="1:20" ht="12.75" x14ac:dyDescent="0.2">
      <c r="A272" s="38"/>
      <c r="I272" s="301"/>
      <c r="J272" s="301"/>
      <c r="O272" s="87"/>
      <c r="P272" s="39"/>
      <c r="Q272" s="57"/>
      <c r="R272" s="57"/>
      <c r="S272" s="57"/>
      <c r="T272" s="57"/>
    </row>
    <row r="273" spans="1:20" ht="12.75" x14ac:dyDescent="0.2">
      <c r="A273" s="38"/>
      <c r="I273" s="301"/>
      <c r="J273" s="301"/>
      <c r="O273" s="87"/>
      <c r="P273" s="39"/>
      <c r="Q273" s="57"/>
      <c r="R273" s="57"/>
      <c r="S273" s="57"/>
      <c r="T273" s="57"/>
    </row>
    <row r="274" spans="1:20" ht="12.75" x14ac:dyDescent="0.2">
      <c r="A274" s="38"/>
      <c r="I274" s="301"/>
      <c r="J274" s="301"/>
      <c r="O274" s="87"/>
      <c r="P274" s="39"/>
      <c r="Q274" s="57"/>
      <c r="R274" s="57"/>
      <c r="S274" s="57"/>
      <c r="T274" s="57"/>
    </row>
    <row r="275" spans="1:20" ht="12.75" x14ac:dyDescent="0.2">
      <c r="A275" s="38"/>
      <c r="I275" s="301"/>
      <c r="J275" s="301"/>
      <c r="O275" s="87"/>
      <c r="P275" s="39"/>
      <c r="Q275" s="57"/>
      <c r="R275" s="57"/>
      <c r="S275" s="57"/>
      <c r="T275" s="57"/>
    </row>
    <row r="276" spans="1:20" ht="12.75" x14ac:dyDescent="0.2">
      <c r="A276" s="38"/>
      <c r="I276" s="301"/>
      <c r="J276" s="301"/>
      <c r="O276" s="87"/>
      <c r="P276" s="39"/>
      <c r="Q276" s="57"/>
      <c r="R276" s="57"/>
      <c r="S276" s="57"/>
      <c r="T276" s="57"/>
    </row>
    <row r="277" spans="1:20" ht="12.75" x14ac:dyDescent="0.2">
      <c r="A277" s="38"/>
      <c r="I277" s="301"/>
      <c r="J277" s="301"/>
      <c r="O277" s="87"/>
      <c r="P277" s="39"/>
      <c r="Q277" s="57"/>
      <c r="R277" s="57"/>
      <c r="S277" s="57"/>
      <c r="T277" s="57"/>
    </row>
    <row r="278" spans="1:20" ht="12.75" x14ac:dyDescent="0.2">
      <c r="A278" s="38"/>
      <c r="I278" s="301"/>
      <c r="J278" s="301"/>
      <c r="O278" s="87"/>
      <c r="P278" s="39"/>
      <c r="Q278" s="57"/>
      <c r="R278" s="57"/>
      <c r="S278" s="57"/>
      <c r="T278" s="57"/>
    </row>
    <row r="279" spans="1:20" ht="12.75" x14ac:dyDescent="0.2">
      <c r="A279" s="38"/>
      <c r="I279" s="301"/>
      <c r="J279" s="301"/>
      <c r="O279" s="87"/>
      <c r="P279" s="39"/>
      <c r="Q279" s="57"/>
      <c r="R279" s="57"/>
      <c r="S279" s="57"/>
      <c r="T279" s="57"/>
    </row>
    <row r="280" spans="1:20" ht="12.75" x14ac:dyDescent="0.2">
      <c r="A280" s="38"/>
      <c r="I280" s="301"/>
      <c r="J280" s="301"/>
      <c r="O280" s="87"/>
      <c r="P280" s="39"/>
      <c r="Q280" s="57"/>
      <c r="R280" s="57"/>
      <c r="S280" s="57"/>
      <c r="T280" s="57"/>
    </row>
    <row r="281" spans="1:20" ht="12.75" x14ac:dyDescent="0.2">
      <c r="A281" s="38"/>
      <c r="I281" s="301"/>
      <c r="J281" s="301"/>
      <c r="O281" s="87"/>
      <c r="P281" s="39"/>
      <c r="Q281" s="57"/>
      <c r="R281" s="57"/>
      <c r="S281" s="57"/>
      <c r="T281" s="57"/>
    </row>
    <row r="282" spans="1:20" ht="12.75" x14ac:dyDescent="0.2">
      <c r="A282" s="38"/>
      <c r="I282" s="301"/>
      <c r="J282" s="301"/>
      <c r="O282" s="87"/>
      <c r="P282" s="39"/>
      <c r="Q282" s="57"/>
      <c r="R282" s="57"/>
      <c r="S282" s="57"/>
      <c r="T282" s="57"/>
    </row>
    <row r="283" spans="1:20" ht="12.75" x14ac:dyDescent="0.2">
      <c r="A283" s="38"/>
      <c r="I283" s="301"/>
      <c r="J283" s="301"/>
      <c r="O283" s="87"/>
      <c r="P283" s="39"/>
      <c r="Q283" s="57"/>
      <c r="R283" s="57"/>
      <c r="S283" s="57"/>
      <c r="T283" s="57"/>
    </row>
    <row r="284" spans="1:20" ht="12.75" x14ac:dyDescent="0.2">
      <c r="A284" s="38"/>
      <c r="I284" s="301"/>
      <c r="J284" s="301"/>
      <c r="O284" s="87"/>
      <c r="P284" s="39"/>
      <c r="Q284" s="57"/>
      <c r="R284" s="57"/>
      <c r="S284" s="57"/>
      <c r="T284" s="57"/>
    </row>
    <row r="285" spans="1:20" ht="12.75" x14ac:dyDescent="0.2">
      <c r="A285" s="38"/>
      <c r="I285" s="301"/>
      <c r="J285" s="301"/>
      <c r="O285" s="87"/>
      <c r="P285" s="39"/>
      <c r="Q285" s="57"/>
      <c r="R285" s="57"/>
      <c r="S285" s="57"/>
      <c r="T285" s="57"/>
    </row>
    <row r="286" spans="1:20" ht="12.75" x14ac:dyDescent="0.2">
      <c r="A286" s="38"/>
      <c r="I286" s="301"/>
      <c r="J286" s="301"/>
      <c r="O286" s="87"/>
      <c r="P286" s="39"/>
      <c r="Q286" s="57"/>
      <c r="R286" s="57"/>
      <c r="S286" s="57"/>
      <c r="T286" s="57"/>
    </row>
    <row r="287" spans="1:20" ht="12.75" x14ac:dyDescent="0.2">
      <c r="A287" s="38"/>
      <c r="I287" s="301"/>
      <c r="J287" s="301"/>
      <c r="O287" s="87"/>
      <c r="P287" s="39"/>
      <c r="Q287" s="57"/>
      <c r="R287" s="57"/>
      <c r="S287" s="57"/>
      <c r="T287" s="57"/>
    </row>
    <row r="288" spans="1:20" ht="12.75" x14ac:dyDescent="0.2">
      <c r="A288" s="38"/>
      <c r="I288" s="301"/>
      <c r="J288" s="301"/>
      <c r="O288" s="87"/>
      <c r="P288" s="39"/>
      <c r="Q288" s="57"/>
      <c r="R288" s="57"/>
      <c r="S288" s="57"/>
      <c r="T288" s="57"/>
    </row>
    <row r="289" spans="1:20" ht="12.75" x14ac:dyDescent="0.2">
      <c r="A289" s="38"/>
      <c r="I289" s="301"/>
      <c r="J289" s="301"/>
      <c r="O289" s="87"/>
      <c r="P289" s="39"/>
      <c r="Q289" s="57"/>
      <c r="R289" s="57"/>
      <c r="S289" s="57"/>
      <c r="T289" s="57"/>
    </row>
    <row r="290" spans="1:20" ht="12.75" x14ac:dyDescent="0.2">
      <c r="A290" s="38"/>
      <c r="I290" s="301"/>
      <c r="J290" s="301"/>
      <c r="O290" s="87"/>
      <c r="P290" s="39"/>
      <c r="Q290" s="57"/>
      <c r="R290" s="57"/>
      <c r="S290" s="57"/>
      <c r="T290" s="57"/>
    </row>
    <row r="291" spans="1:20" ht="12.75" x14ac:dyDescent="0.2">
      <c r="A291" s="38"/>
      <c r="I291" s="301"/>
      <c r="J291" s="301"/>
      <c r="O291" s="87"/>
      <c r="P291" s="39"/>
      <c r="Q291" s="57"/>
      <c r="R291" s="57"/>
      <c r="S291" s="57"/>
      <c r="T291" s="57"/>
    </row>
    <row r="292" spans="1:20" ht="12.75" x14ac:dyDescent="0.2">
      <c r="A292" s="38"/>
      <c r="I292" s="301"/>
      <c r="J292" s="301"/>
      <c r="O292" s="87"/>
      <c r="P292" s="39"/>
      <c r="Q292" s="57"/>
      <c r="R292" s="57"/>
      <c r="S292" s="57"/>
      <c r="T292" s="57"/>
    </row>
    <row r="293" spans="1:20" ht="12.75" x14ac:dyDescent="0.2">
      <c r="A293" s="38"/>
      <c r="I293" s="301"/>
      <c r="J293" s="301"/>
      <c r="O293" s="87"/>
      <c r="P293" s="39"/>
      <c r="Q293" s="57"/>
      <c r="R293" s="57"/>
      <c r="S293" s="57"/>
      <c r="T293" s="57"/>
    </row>
    <row r="294" spans="1:20" ht="12.75" x14ac:dyDescent="0.2">
      <c r="A294" s="38"/>
      <c r="I294" s="301"/>
      <c r="J294" s="301"/>
      <c r="O294" s="87"/>
      <c r="P294" s="39"/>
      <c r="Q294" s="57"/>
      <c r="R294" s="57"/>
      <c r="S294" s="57"/>
      <c r="T294" s="57"/>
    </row>
    <row r="295" spans="1:20" ht="12.75" x14ac:dyDescent="0.2">
      <c r="A295" s="38"/>
      <c r="I295" s="301"/>
      <c r="J295" s="301"/>
      <c r="O295" s="87"/>
      <c r="P295" s="39"/>
      <c r="Q295" s="57"/>
      <c r="R295" s="57"/>
      <c r="S295" s="57"/>
      <c r="T295" s="57"/>
    </row>
    <row r="296" spans="1:20" ht="12.75" x14ac:dyDescent="0.2">
      <c r="A296" s="38"/>
      <c r="I296" s="301"/>
      <c r="J296" s="301"/>
      <c r="O296" s="87"/>
      <c r="P296" s="39"/>
      <c r="Q296" s="57"/>
      <c r="R296" s="57"/>
      <c r="S296" s="57"/>
      <c r="T296" s="57"/>
    </row>
    <row r="297" spans="1:20" ht="12.75" x14ac:dyDescent="0.2">
      <c r="A297" s="38"/>
      <c r="I297" s="301"/>
      <c r="J297" s="301"/>
      <c r="O297" s="87"/>
      <c r="P297" s="39"/>
      <c r="Q297" s="57"/>
      <c r="R297" s="57"/>
      <c r="S297" s="57"/>
      <c r="T297" s="57"/>
    </row>
    <row r="298" spans="1:20" ht="12.75" x14ac:dyDescent="0.2">
      <c r="A298" s="38"/>
      <c r="I298" s="301"/>
      <c r="J298" s="301"/>
      <c r="O298" s="87"/>
      <c r="P298" s="39"/>
      <c r="Q298" s="57"/>
      <c r="R298" s="57"/>
      <c r="S298" s="57"/>
      <c r="T298" s="57"/>
    </row>
    <row r="299" spans="1:20" ht="12.75" x14ac:dyDescent="0.2">
      <c r="A299" s="38"/>
      <c r="I299" s="301"/>
      <c r="J299" s="301"/>
      <c r="O299" s="87"/>
      <c r="P299" s="39"/>
      <c r="Q299" s="57"/>
      <c r="R299" s="57"/>
      <c r="S299" s="57"/>
      <c r="T299" s="57"/>
    </row>
    <row r="300" spans="1:20" ht="12.75" x14ac:dyDescent="0.2">
      <c r="A300" s="38"/>
      <c r="I300" s="301"/>
      <c r="J300" s="301"/>
      <c r="O300" s="87"/>
      <c r="P300" s="39"/>
      <c r="Q300" s="57"/>
      <c r="R300" s="57"/>
      <c r="S300" s="57"/>
      <c r="T300" s="57"/>
    </row>
    <row r="301" spans="1:20" ht="12.75" x14ac:dyDescent="0.2">
      <c r="A301" s="38"/>
      <c r="I301" s="301"/>
      <c r="J301" s="301"/>
      <c r="O301" s="87"/>
      <c r="P301" s="39"/>
      <c r="Q301" s="57"/>
      <c r="R301" s="57"/>
      <c r="S301" s="57"/>
      <c r="T301" s="57"/>
    </row>
    <row r="302" spans="1:20" ht="12.75" x14ac:dyDescent="0.2">
      <c r="A302" s="38"/>
      <c r="I302" s="301"/>
      <c r="J302" s="301"/>
      <c r="O302" s="87"/>
      <c r="P302" s="39"/>
      <c r="Q302" s="57"/>
      <c r="R302" s="57"/>
      <c r="S302" s="57"/>
      <c r="T302" s="57"/>
    </row>
    <row r="303" spans="1:20" ht="12.75" x14ac:dyDescent="0.2">
      <c r="A303" s="38"/>
      <c r="I303" s="301"/>
      <c r="J303" s="301"/>
      <c r="O303" s="87"/>
      <c r="P303" s="39"/>
      <c r="Q303" s="57"/>
      <c r="R303" s="57"/>
      <c r="S303" s="57"/>
      <c r="T303" s="57"/>
    </row>
    <row r="304" spans="1:20" ht="12.75" x14ac:dyDescent="0.2">
      <c r="A304" s="38"/>
      <c r="I304" s="301"/>
      <c r="J304" s="301"/>
      <c r="O304" s="87"/>
      <c r="P304" s="39"/>
      <c r="Q304" s="57"/>
      <c r="R304" s="57"/>
      <c r="S304" s="57"/>
      <c r="T304" s="57"/>
    </row>
    <row r="305" spans="1:20" ht="12.75" x14ac:dyDescent="0.2">
      <c r="A305" s="38"/>
      <c r="I305" s="301"/>
      <c r="J305" s="301"/>
      <c r="O305" s="87"/>
      <c r="P305" s="39"/>
      <c r="Q305" s="57"/>
      <c r="R305" s="57"/>
      <c r="S305" s="57"/>
      <c r="T305" s="57"/>
    </row>
    <row r="306" spans="1:20" ht="12.75" x14ac:dyDescent="0.2">
      <c r="A306" s="38"/>
      <c r="I306" s="301"/>
      <c r="J306" s="301"/>
      <c r="O306" s="87"/>
      <c r="P306" s="39"/>
      <c r="Q306" s="57"/>
      <c r="R306" s="57"/>
      <c r="S306" s="57"/>
      <c r="T306" s="57"/>
    </row>
    <row r="307" spans="1:20" ht="12.75" x14ac:dyDescent="0.2">
      <c r="A307" s="38"/>
      <c r="I307" s="301"/>
      <c r="J307" s="301"/>
      <c r="O307" s="87"/>
      <c r="P307" s="39"/>
      <c r="Q307" s="57"/>
      <c r="R307" s="57"/>
      <c r="S307" s="57"/>
      <c r="T307" s="57"/>
    </row>
    <row r="308" spans="1:20" ht="12.75" x14ac:dyDescent="0.2">
      <c r="A308" s="38"/>
      <c r="I308" s="301"/>
      <c r="J308" s="301"/>
      <c r="O308" s="87"/>
      <c r="P308" s="39"/>
      <c r="Q308" s="57"/>
      <c r="R308" s="57"/>
      <c r="S308" s="57"/>
      <c r="T308" s="57"/>
    </row>
    <row r="309" spans="1:20" ht="12.75" x14ac:dyDescent="0.2">
      <c r="A309" s="38"/>
      <c r="I309" s="301"/>
      <c r="J309" s="301"/>
      <c r="O309" s="87"/>
      <c r="P309" s="39"/>
      <c r="Q309" s="57"/>
      <c r="R309" s="57"/>
      <c r="S309" s="57"/>
      <c r="T309" s="57"/>
    </row>
    <row r="310" spans="1:20" ht="12.75" x14ac:dyDescent="0.2">
      <c r="A310" s="38"/>
      <c r="I310" s="301"/>
      <c r="J310" s="301"/>
      <c r="O310" s="87"/>
      <c r="P310" s="39"/>
      <c r="Q310" s="57"/>
      <c r="R310" s="57"/>
      <c r="S310" s="57"/>
      <c r="T310" s="57"/>
    </row>
    <row r="311" spans="1:20" ht="12.75" x14ac:dyDescent="0.2">
      <c r="A311" s="38"/>
      <c r="I311" s="301"/>
      <c r="J311" s="301"/>
      <c r="O311" s="87"/>
      <c r="P311" s="39"/>
      <c r="Q311" s="57"/>
      <c r="R311" s="57"/>
      <c r="S311" s="57"/>
      <c r="T311" s="57"/>
    </row>
    <row r="312" spans="1:20" ht="12.75" x14ac:dyDescent="0.2">
      <c r="A312" s="38"/>
      <c r="I312" s="301"/>
      <c r="J312" s="301"/>
      <c r="O312" s="87"/>
      <c r="P312" s="39"/>
      <c r="Q312" s="57"/>
      <c r="R312" s="57"/>
      <c r="S312" s="57"/>
      <c r="T312" s="57"/>
    </row>
    <row r="313" spans="1:20" ht="12.75" x14ac:dyDescent="0.2">
      <c r="A313" s="38"/>
      <c r="I313" s="301"/>
      <c r="J313" s="301"/>
      <c r="O313" s="87"/>
      <c r="P313" s="39"/>
      <c r="Q313" s="57"/>
      <c r="R313" s="57"/>
      <c r="S313" s="57"/>
      <c r="T313" s="57"/>
    </row>
    <row r="314" spans="1:20" ht="12.75" x14ac:dyDescent="0.2">
      <c r="A314" s="38"/>
      <c r="I314" s="301"/>
      <c r="J314" s="301"/>
      <c r="O314" s="87"/>
      <c r="P314" s="39"/>
      <c r="Q314" s="57"/>
      <c r="R314" s="57"/>
      <c r="S314" s="57"/>
      <c r="T314" s="57"/>
    </row>
    <row r="315" spans="1:20" ht="12.75" x14ac:dyDescent="0.2">
      <c r="A315" s="38"/>
      <c r="I315" s="301"/>
      <c r="J315" s="301"/>
      <c r="O315" s="87"/>
      <c r="P315" s="39"/>
      <c r="Q315" s="57"/>
      <c r="R315" s="57"/>
      <c r="S315" s="57"/>
      <c r="T315" s="57"/>
    </row>
    <row r="316" spans="1:20" ht="12.75" x14ac:dyDescent="0.2">
      <c r="A316" s="38"/>
      <c r="I316" s="301"/>
      <c r="J316" s="301"/>
      <c r="O316" s="87"/>
      <c r="P316" s="39"/>
      <c r="Q316" s="57"/>
      <c r="R316" s="57"/>
      <c r="S316" s="57"/>
      <c r="T316" s="57"/>
    </row>
    <row r="317" spans="1:20" ht="12.75" x14ac:dyDescent="0.2">
      <c r="A317" s="38"/>
      <c r="I317" s="301"/>
      <c r="J317" s="301"/>
      <c r="O317" s="87"/>
      <c r="P317" s="39"/>
      <c r="Q317" s="57"/>
      <c r="R317" s="57"/>
      <c r="S317" s="57"/>
      <c r="T317" s="57"/>
    </row>
    <row r="318" spans="1:20" ht="12.75" x14ac:dyDescent="0.2">
      <c r="A318" s="38"/>
      <c r="I318" s="301"/>
      <c r="J318" s="301"/>
      <c r="O318" s="87"/>
      <c r="P318" s="39"/>
      <c r="Q318" s="57"/>
      <c r="R318" s="57"/>
      <c r="S318" s="57"/>
      <c r="T318" s="57"/>
    </row>
    <row r="319" spans="1:20" ht="12.75" x14ac:dyDescent="0.2">
      <c r="A319" s="38"/>
      <c r="I319" s="301"/>
      <c r="J319" s="301"/>
      <c r="O319" s="87"/>
      <c r="P319" s="39"/>
      <c r="Q319" s="57"/>
      <c r="R319" s="57"/>
      <c r="S319" s="57"/>
      <c r="T319" s="57"/>
    </row>
    <row r="320" spans="1:20" ht="12.75" x14ac:dyDescent="0.2">
      <c r="A320" s="38"/>
      <c r="I320" s="301"/>
      <c r="J320" s="301"/>
      <c r="O320" s="87"/>
      <c r="P320" s="39"/>
      <c r="Q320" s="57"/>
      <c r="R320" s="57"/>
      <c r="S320" s="57"/>
      <c r="T320" s="57"/>
    </row>
    <row r="321" spans="1:20" ht="12.75" x14ac:dyDescent="0.2">
      <c r="A321" s="38"/>
      <c r="I321" s="301"/>
      <c r="J321" s="301"/>
      <c r="O321" s="87"/>
      <c r="P321" s="39"/>
      <c r="Q321" s="57"/>
      <c r="R321" s="57"/>
      <c r="S321" s="57"/>
      <c r="T321" s="57"/>
    </row>
    <row r="322" spans="1:20" ht="12.75" x14ac:dyDescent="0.2">
      <c r="A322" s="38"/>
      <c r="I322" s="301"/>
      <c r="J322" s="301"/>
      <c r="O322" s="87"/>
      <c r="P322" s="39"/>
      <c r="Q322" s="57"/>
      <c r="R322" s="57"/>
      <c r="S322" s="57"/>
      <c r="T322" s="57"/>
    </row>
    <row r="323" spans="1:20" ht="12.75" x14ac:dyDescent="0.2">
      <c r="A323" s="38"/>
      <c r="I323" s="301"/>
      <c r="J323" s="301"/>
      <c r="O323" s="87"/>
      <c r="P323" s="39"/>
      <c r="Q323" s="57"/>
      <c r="R323" s="57"/>
      <c r="S323" s="57"/>
      <c r="T323" s="57"/>
    </row>
    <row r="324" spans="1:20" ht="12.75" x14ac:dyDescent="0.2">
      <c r="A324" s="38"/>
      <c r="I324" s="301"/>
      <c r="J324" s="301"/>
      <c r="O324" s="87"/>
      <c r="P324" s="39"/>
      <c r="Q324" s="57"/>
      <c r="R324" s="57"/>
      <c r="S324" s="57"/>
      <c r="T324" s="57"/>
    </row>
    <row r="325" spans="1:20" ht="12.75" x14ac:dyDescent="0.2">
      <c r="A325" s="38"/>
      <c r="I325" s="301"/>
      <c r="J325" s="301"/>
      <c r="O325" s="87"/>
      <c r="P325" s="39"/>
      <c r="Q325" s="57"/>
      <c r="R325" s="57"/>
      <c r="S325" s="57"/>
      <c r="T325" s="57"/>
    </row>
    <row r="326" spans="1:20" ht="12.75" x14ac:dyDescent="0.2">
      <c r="A326" s="38"/>
      <c r="I326" s="301"/>
      <c r="J326" s="301"/>
      <c r="O326" s="87"/>
      <c r="P326" s="39"/>
      <c r="Q326" s="57"/>
      <c r="R326" s="57"/>
      <c r="S326" s="57"/>
      <c r="T326" s="57"/>
    </row>
    <row r="327" spans="1:20" ht="12.75" x14ac:dyDescent="0.2">
      <c r="A327" s="38"/>
      <c r="I327" s="301"/>
      <c r="J327" s="301"/>
      <c r="O327" s="87"/>
      <c r="P327" s="39"/>
      <c r="Q327" s="57"/>
      <c r="R327" s="57"/>
      <c r="S327" s="57"/>
      <c r="T327" s="57"/>
    </row>
    <row r="328" spans="1:20" ht="12.75" x14ac:dyDescent="0.2">
      <c r="A328" s="38"/>
      <c r="I328" s="301"/>
      <c r="J328" s="301"/>
      <c r="O328" s="87"/>
      <c r="P328" s="39"/>
      <c r="Q328" s="57"/>
      <c r="R328" s="57"/>
      <c r="S328" s="57"/>
      <c r="T328" s="57"/>
    </row>
    <row r="329" spans="1:20" ht="12.75" x14ac:dyDescent="0.2">
      <c r="A329" s="38"/>
      <c r="I329" s="301"/>
      <c r="J329" s="301"/>
      <c r="O329" s="87"/>
      <c r="P329" s="39"/>
      <c r="Q329" s="57"/>
      <c r="R329" s="57"/>
      <c r="S329" s="57"/>
      <c r="T329" s="57"/>
    </row>
    <row r="330" spans="1:20" ht="12.75" x14ac:dyDescent="0.2">
      <c r="A330" s="38"/>
      <c r="I330" s="301"/>
      <c r="J330" s="301"/>
      <c r="O330" s="87"/>
      <c r="P330" s="39"/>
      <c r="Q330" s="57"/>
      <c r="R330" s="57"/>
      <c r="S330" s="57"/>
      <c r="T330" s="57"/>
    </row>
    <row r="331" spans="1:20" ht="12.75" x14ac:dyDescent="0.2">
      <c r="A331" s="38"/>
      <c r="I331" s="301"/>
      <c r="J331" s="301"/>
      <c r="O331" s="87"/>
      <c r="P331" s="39"/>
      <c r="Q331" s="57"/>
      <c r="R331" s="57"/>
      <c r="S331" s="57"/>
      <c r="T331" s="57"/>
    </row>
    <row r="332" spans="1:20" ht="12.75" x14ac:dyDescent="0.2">
      <c r="A332" s="38"/>
      <c r="I332" s="301"/>
      <c r="J332" s="301"/>
      <c r="O332" s="87"/>
      <c r="P332" s="39"/>
      <c r="Q332" s="57"/>
      <c r="R332" s="57"/>
      <c r="S332" s="57"/>
      <c r="T332" s="57"/>
    </row>
    <row r="333" spans="1:20" ht="12.75" x14ac:dyDescent="0.2">
      <c r="A333" s="38"/>
      <c r="I333" s="301"/>
      <c r="J333" s="301"/>
      <c r="O333" s="87"/>
      <c r="P333" s="39"/>
      <c r="Q333" s="57"/>
      <c r="R333" s="57"/>
      <c r="S333" s="57"/>
      <c r="T333" s="57"/>
    </row>
    <row r="334" spans="1:20" ht="12.75" x14ac:dyDescent="0.2">
      <c r="A334" s="38"/>
      <c r="I334" s="301"/>
      <c r="J334" s="301"/>
      <c r="O334" s="87"/>
      <c r="P334" s="39"/>
      <c r="Q334" s="57"/>
      <c r="R334" s="57"/>
      <c r="S334" s="57"/>
      <c r="T334" s="57"/>
    </row>
    <row r="335" spans="1:20" ht="12.75" x14ac:dyDescent="0.2">
      <c r="A335" s="38"/>
      <c r="I335" s="301"/>
      <c r="J335" s="301"/>
      <c r="O335" s="87"/>
      <c r="P335" s="39"/>
      <c r="Q335" s="57"/>
      <c r="R335" s="57"/>
      <c r="S335" s="57"/>
      <c r="T335" s="57"/>
    </row>
    <row r="336" spans="1:20" ht="12.75" x14ac:dyDescent="0.2">
      <c r="A336" s="38"/>
      <c r="I336" s="301"/>
      <c r="J336" s="301"/>
      <c r="O336" s="87"/>
      <c r="P336" s="39"/>
      <c r="Q336" s="57"/>
      <c r="R336" s="57"/>
      <c r="S336" s="57"/>
      <c r="T336" s="57"/>
    </row>
    <row r="337" spans="1:20" ht="12.75" x14ac:dyDescent="0.2">
      <c r="A337" s="38"/>
      <c r="I337" s="301"/>
      <c r="J337" s="301"/>
      <c r="O337" s="87"/>
      <c r="P337" s="39"/>
      <c r="Q337" s="57"/>
      <c r="R337" s="57"/>
      <c r="S337" s="57"/>
      <c r="T337" s="57"/>
    </row>
    <row r="338" spans="1:20" ht="12.75" x14ac:dyDescent="0.2">
      <c r="A338" s="38"/>
      <c r="I338" s="301"/>
      <c r="J338" s="301"/>
      <c r="O338" s="87"/>
      <c r="P338" s="39"/>
      <c r="Q338" s="57"/>
      <c r="R338" s="57"/>
      <c r="S338" s="57"/>
      <c r="T338" s="57"/>
    </row>
    <row r="339" spans="1:20" ht="12.75" x14ac:dyDescent="0.2">
      <c r="A339" s="38"/>
      <c r="I339" s="301"/>
      <c r="J339" s="301"/>
      <c r="O339" s="87"/>
      <c r="P339" s="39"/>
      <c r="Q339" s="57"/>
      <c r="R339" s="57"/>
      <c r="S339" s="57"/>
      <c r="T339" s="57"/>
    </row>
    <row r="340" spans="1:20" ht="12.75" x14ac:dyDescent="0.2">
      <c r="A340" s="38"/>
      <c r="I340" s="301"/>
      <c r="J340" s="301"/>
      <c r="O340" s="87"/>
      <c r="P340" s="39"/>
      <c r="Q340" s="57"/>
      <c r="R340" s="57"/>
      <c r="S340" s="57"/>
      <c r="T340" s="57"/>
    </row>
    <row r="341" spans="1:20" ht="12.75" x14ac:dyDescent="0.2">
      <c r="A341" s="38"/>
      <c r="I341" s="301"/>
      <c r="J341" s="301"/>
      <c r="O341" s="87"/>
      <c r="P341" s="39"/>
      <c r="Q341" s="57"/>
      <c r="R341" s="57"/>
      <c r="S341" s="57"/>
      <c r="T341" s="57"/>
    </row>
    <row r="342" spans="1:20" ht="12.75" x14ac:dyDescent="0.2">
      <c r="A342" s="38"/>
      <c r="I342" s="301"/>
      <c r="J342" s="301"/>
      <c r="O342" s="87"/>
      <c r="P342" s="39"/>
      <c r="Q342" s="57"/>
      <c r="R342" s="57"/>
      <c r="S342" s="57"/>
      <c r="T342" s="57"/>
    </row>
    <row r="343" spans="1:20" ht="12.75" x14ac:dyDescent="0.2">
      <c r="A343" s="38"/>
      <c r="I343" s="301"/>
      <c r="J343" s="301"/>
      <c r="O343" s="87"/>
      <c r="P343" s="39"/>
      <c r="Q343" s="57"/>
      <c r="R343" s="57"/>
      <c r="S343" s="57"/>
      <c r="T343" s="57"/>
    </row>
    <row r="344" spans="1:20" ht="12.75" x14ac:dyDescent="0.2">
      <c r="A344" s="38"/>
      <c r="I344" s="301"/>
      <c r="J344" s="301"/>
      <c r="O344" s="87"/>
      <c r="P344" s="39"/>
      <c r="Q344" s="57"/>
      <c r="R344" s="57"/>
      <c r="S344" s="57"/>
      <c r="T344" s="57"/>
    </row>
    <row r="345" spans="1:20" ht="12.75" x14ac:dyDescent="0.2">
      <c r="A345" s="38"/>
      <c r="I345" s="301"/>
      <c r="J345" s="301"/>
      <c r="O345" s="87"/>
      <c r="P345" s="39"/>
      <c r="Q345" s="57"/>
      <c r="R345" s="57"/>
      <c r="S345" s="57"/>
      <c r="T345" s="57"/>
    </row>
    <row r="346" spans="1:20" ht="12.75" x14ac:dyDescent="0.2">
      <c r="A346" s="38"/>
      <c r="I346" s="301"/>
      <c r="J346" s="301"/>
      <c r="O346" s="87"/>
      <c r="P346" s="39"/>
      <c r="Q346" s="57"/>
      <c r="R346" s="57"/>
      <c r="S346" s="57"/>
      <c r="T346" s="57"/>
    </row>
    <row r="347" spans="1:20" ht="12.75" x14ac:dyDescent="0.2">
      <c r="A347" s="38"/>
      <c r="I347" s="301"/>
      <c r="J347" s="301"/>
      <c r="O347" s="87"/>
      <c r="P347" s="39"/>
      <c r="Q347" s="57"/>
      <c r="R347" s="57"/>
      <c r="S347" s="57"/>
      <c r="T347" s="57"/>
    </row>
    <row r="348" spans="1:20" ht="12.75" x14ac:dyDescent="0.2">
      <c r="A348" s="38"/>
      <c r="I348" s="301"/>
      <c r="J348" s="301"/>
      <c r="O348" s="87"/>
      <c r="P348" s="39"/>
      <c r="Q348" s="57"/>
      <c r="R348" s="57"/>
      <c r="S348" s="57"/>
      <c r="T348" s="57"/>
    </row>
    <row r="349" spans="1:20" ht="12.75" x14ac:dyDescent="0.2">
      <c r="A349" s="38"/>
      <c r="O349" s="87"/>
      <c r="P349" s="39"/>
      <c r="Q349" s="57"/>
      <c r="R349" s="57"/>
      <c r="S349" s="57"/>
      <c r="T349" s="57"/>
    </row>
    <row r="350" spans="1:20" ht="12.75" x14ac:dyDescent="0.2">
      <c r="A350" s="38"/>
      <c r="O350" s="87"/>
      <c r="P350" s="39"/>
      <c r="Q350" s="57"/>
      <c r="R350" s="57"/>
      <c r="S350" s="57"/>
      <c r="T350" s="57"/>
    </row>
    <row r="351" spans="1:20" ht="12.75" x14ac:dyDescent="0.2">
      <c r="A351" s="38"/>
      <c r="O351" s="87"/>
      <c r="P351" s="39"/>
      <c r="Q351" s="57"/>
      <c r="R351" s="57"/>
      <c r="S351" s="57"/>
      <c r="T351" s="57"/>
    </row>
    <row r="352" spans="1:20" ht="12.75" x14ac:dyDescent="0.2">
      <c r="A352" s="38"/>
      <c r="O352" s="87"/>
      <c r="P352" s="39"/>
      <c r="Q352" s="57"/>
      <c r="R352" s="57"/>
      <c r="S352" s="57"/>
      <c r="T352" s="57"/>
    </row>
    <row r="353" spans="1:20" ht="12.75" x14ac:dyDescent="0.2">
      <c r="A353" s="38"/>
      <c r="O353" s="87"/>
      <c r="P353" s="39"/>
      <c r="Q353" s="57"/>
      <c r="R353" s="57"/>
      <c r="S353" s="57"/>
      <c r="T353" s="57"/>
    </row>
    <row r="354" spans="1:20" ht="12.75" x14ac:dyDescent="0.2">
      <c r="A354" s="38"/>
      <c r="O354" s="87"/>
      <c r="P354" s="39"/>
      <c r="Q354" s="57"/>
      <c r="R354" s="57"/>
      <c r="S354" s="57"/>
      <c r="T354" s="57"/>
    </row>
    <row r="355" spans="1:20" ht="12.75" x14ac:dyDescent="0.2">
      <c r="A355" s="38"/>
      <c r="O355" s="87"/>
      <c r="P355" s="39"/>
      <c r="Q355" s="57"/>
      <c r="R355" s="57"/>
      <c r="S355" s="57"/>
      <c r="T355" s="57"/>
    </row>
    <row r="356" spans="1:20" ht="12.75" x14ac:dyDescent="0.2">
      <c r="A356" s="38"/>
      <c r="O356" s="87"/>
      <c r="P356" s="39"/>
      <c r="Q356" s="57"/>
      <c r="R356" s="57"/>
      <c r="S356" s="57"/>
      <c r="T356" s="57"/>
    </row>
    <row r="357" spans="1:20" ht="12.75" x14ac:dyDescent="0.2">
      <c r="A357" s="38"/>
      <c r="O357" s="87"/>
      <c r="P357" s="39"/>
      <c r="Q357" s="57"/>
      <c r="R357" s="57"/>
      <c r="S357" s="57"/>
      <c r="T357" s="57"/>
    </row>
    <row r="358" spans="1:20" ht="12.75" x14ac:dyDescent="0.2">
      <c r="A358" s="38"/>
      <c r="O358" s="87"/>
      <c r="P358" s="39"/>
      <c r="Q358" s="57"/>
      <c r="R358" s="57"/>
      <c r="S358" s="57"/>
      <c r="T358" s="57"/>
    </row>
    <row r="359" spans="1:20" ht="12.75" x14ac:dyDescent="0.2">
      <c r="A359" s="38"/>
      <c r="O359" s="87"/>
      <c r="P359" s="39"/>
      <c r="Q359" s="57"/>
      <c r="R359" s="57"/>
      <c r="S359" s="57"/>
      <c r="T359" s="57"/>
    </row>
    <row r="360" spans="1:20" ht="12.75" x14ac:dyDescent="0.2">
      <c r="A360" s="38"/>
      <c r="O360" s="87"/>
      <c r="P360" s="39"/>
      <c r="Q360" s="57"/>
      <c r="R360" s="57"/>
      <c r="S360" s="57"/>
      <c r="T360" s="57"/>
    </row>
    <row r="361" spans="1:20" ht="12.75" x14ac:dyDescent="0.2">
      <c r="A361" s="38"/>
      <c r="O361" s="87"/>
      <c r="P361" s="39"/>
      <c r="Q361" s="57"/>
      <c r="R361" s="57"/>
      <c r="S361" s="57"/>
      <c r="T361" s="57"/>
    </row>
    <row r="362" spans="1:20" ht="12.75" x14ac:dyDescent="0.2">
      <c r="A362" s="38"/>
      <c r="O362" s="87"/>
      <c r="P362" s="39"/>
      <c r="Q362" s="57"/>
      <c r="R362" s="57"/>
      <c r="S362" s="57"/>
      <c r="T362" s="57"/>
    </row>
    <row r="363" spans="1:20" ht="12.75" x14ac:dyDescent="0.2">
      <c r="A363" s="38"/>
      <c r="O363" s="87"/>
      <c r="P363" s="39"/>
      <c r="Q363" s="57"/>
      <c r="R363" s="57"/>
      <c r="S363" s="57"/>
      <c r="T363" s="57"/>
    </row>
    <row r="364" spans="1:20" ht="12.75" x14ac:dyDescent="0.2">
      <c r="A364" s="38"/>
      <c r="O364" s="87"/>
      <c r="P364" s="39"/>
      <c r="Q364" s="57"/>
      <c r="R364" s="57"/>
      <c r="S364" s="57"/>
      <c r="T364" s="57"/>
    </row>
    <row r="365" spans="1:20" ht="12.75" x14ac:dyDescent="0.2">
      <c r="A365" s="38"/>
      <c r="O365" s="87"/>
      <c r="P365" s="39"/>
      <c r="Q365" s="57"/>
      <c r="R365" s="57"/>
      <c r="S365" s="57"/>
      <c r="T365" s="57"/>
    </row>
    <row r="366" spans="1:20" ht="12.75" x14ac:dyDescent="0.2">
      <c r="A366" s="38"/>
      <c r="O366" s="87"/>
      <c r="P366" s="39"/>
      <c r="Q366" s="57"/>
      <c r="R366" s="57"/>
      <c r="S366" s="57"/>
      <c r="T366" s="57"/>
    </row>
    <row r="367" spans="1:20" ht="12.75" x14ac:dyDescent="0.2">
      <c r="A367" s="38"/>
      <c r="O367" s="87"/>
      <c r="P367" s="39"/>
      <c r="Q367" s="57"/>
      <c r="R367" s="57"/>
      <c r="S367" s="57"/>
      <c r="T367" s="57"/>
    </row>
    <row r="368" spans="1:20" ht="12.75" x14ac:dyDescent="0.2">
      <c r="A368" s="38"/>
      <c r="O368" s="87"/>
      <c r="P368" s="39"/>
      <c r="Q368" s="57"/>
      <c r="R368" s="57"/>
      <c r="S368" s="57"/>
      <c r="T368" s="57"/>
    </row>
    <row r="369" spans="1:20" ht="12.75" x14ac:dyDescent="0.2">
      <c r="A369" s="38"/>
      <c r="O369" s="87"/>
      <c r="P369" s="39"/>
      <c r="Q369" s="57"/>
      <c r="R369" s="57"/>
      <c r="S369" s="57"/>
      <c r="T369" s="57"/>
    </row>
    <row r="370" spans="1:20" ht="12.75" x14ac:dyDescent="0.2">
      <c r="A370" s="38"/>
      <c r="O370" s="87"/>
      <c r="P370" s="39"/>
      <c r="Q370" s="57"/>
      <c r="R370" s="57"/>
      <c r="S370" s="57"/>
      <c r="T370" s="57"/>
    </row>
    <row r="371" spans="1:20" ht="12.75" x14ac:dyDescent="0.2">
      <c r="A371" s="38"/>
      <c r="O371" s="87"/>
      <c r="P371" s="39"/>
      <c r="Q371" s="57"/>
      <c r="R371" s="57"/>
      <c r="S371" s="57"/>
      <c r="T371" s="57"/>
    </row>
    <row r="372" spans="1:20" ht="12.75" x14ac:dyDescent="0.2">
      <c r="A372" s="38"/>
      <c r="O372" s="87"/>
      <c r="P372" s="39"/>
      <c r="Q372" s="57"/>
      <c r="R372" s="57"/>
      <c r="S372" s="57"/>
      <c r="T372" s="57"/>
    </row>
    <row r="373" spans="1:20" ht="12.75" x14ac:dyDescent="0.2">
      <c r="A373" s="38"/>
      <c r="O373" s="87"/>
      <c r="P373" s="39"/>
      <c r="Q373" s="57"/>
      <c r="R373" s="57"/>
      <c r="S373" s="57"/>
      <c r="T373" s="57"/>
    </row>
    <row r="374" spans="1:20" ht="12.75" x14ac:dyDescent="0.2">
      <c r="A374" s="38"/>
      <c r="O374" s="87"/>
      <c r="P374" s="39"/>
      <c r="Q374" s="57"/>
      <c r="R374" s="57"/>
      <c r="S374" s="57"/>
      <c r="T374" s="57"/>
    </row>
    <row r="375" spans="1:20" ht="12.75" x14ac:dyDescent="0.2">
      <c r="A375" s="38"/>
      <c r="O375" s="87"/>
      <c r="P375" s="39"/>
      <c r="Q375" s="57"/>
      <c r="R375" s="57"/>
      <c r="S375" s="57"/>
      <c r="T375" s="57"/>
    </row>
    <row r="376" spans="1:20" ht="12.75" x14ac:dyDescent="0.2">
      <c r="A376" s="38"/>
      <c r="O376" s="87"/>
      <c r="P376" s="39"/>
      <c r="Q376" s="57"/>
      <c r="R376" s="57"/>
      <c r="S376" s="57"/>
      <c r="T376" s="57"/>
    </row>
    <row r="377" spans="1:20" ht="12.75" x14ac:dyDescent="0.2">
      <c r="A377" s="38"/>
      <c r="O377" s="87"/>
      <c r="P377" s="39"/>
      <c r="Q377" s="57"/>
      <c r="R377" s="57"/>
      <c r="S377" s="57"/>
      <c r="T377" s="57"/>
    </row>
    <row r="378" spans="1:20" ht="12.75" x14ac:dyDescent="0.2">
      <c r="A378" s="38"/>
      <c r="O378" s="87"/>
      <c r="P378" s="39"/>
      <c r="Q378" s="57"/>
      <c r="R378" s="57"/>
      <c r="S378" s="57"/>
      <c r="T378" s="57"/>
    </row>
    <row r="379" spans="1:20" ht="12.75" x14ac:dyDescent="0.2">
      <c r="A379" s="38"/>
      <c r="O379" s="87"/>
      <c r="P379" s="39"/>
      <c r="Q379" s="57"/>
      <c r="R379" s="57"/>
      <c r="S379" s="57"/>
      <c r="T379" s="57"/>
    </row>
    <row r="380" spans="1:20" ht="12.75" x14ac:dyDescent="0.2">
      <c r="A380" s="38"/>
      <c r="O380" s="87"/>
      <c r="P380" s="39"/>
      <c r="Q380" s="57"/>
      <c r="R380" s="57"/>
      <c r="S380" s="57"/>
      <c r="T380" s="57"/>
    </row>
    <row r="381" spans="1:20" ht="12.75" x14ac:dyDescent="0.2">
      <c r="A381" s="38"/>
      <c r="O381" s="87"/>
      <c r="P381" s="39"/>
      <c r="Q381" s="57"/>
      <c r="R381" s="57"/>
      <c r="S381" s="57"/>
      <c r="T381" s="57"/>
    </row>
    <row r="382" spans="1:20" ht="12.75" x14ac:dyDescent="0.2">
      <c r="A382" s="38"/>
      <c r="O382" s="87"/>
      <c r="P382" s="39"/>
      <c r="Q382" s="57"/>
      <c r="R382" s="57"/>
      <c r="S382" s="57"/>
      <c r="T382" s="57"/>
    </row>
    <row r="383" spans="1:20" ht="12.75" x14ac:dyDescent="0.2">
      <c r="A383" s="38"/>
      <c r="O383" s="87"/>
      <c r="P383" s="39"/>
      <c r="Q383" s="57"/>
      <c r="R383" s="57"/>
      <c r="S383" s="57"/>
      <c r="T383" s="57"/>
    </row>
    <row r="384" spans="1:20" ht="12.75" x14ac:dyDescent="0.2">
      <c r="A384" s="38"/>
      <c r="O384" s="87"/>
      <c r="P384" s="39"/>
      <c r="Q384" s="57"/>
      <c r="R384" s="57"/>
      <c r="S384" s="57"/>
      <c r="T384" s="57"/>
    </row>
    <row r="385" spans="1:20" ht="12.75" x14ac:dyDescent="0.2">
      <c r="A385" s="38"/>
      <c r="O385" s="87"/>
      <c r="P385" s="39"/>
      <c r="Q385" s="57"/>
      <c r="R385" s="57"/>
      <c r="S385" s="57"/>
      <c r="T385" s="57"/>
    </row>
    <row r="386" spans="1:20" ht="12.75" x14ac:dyDescent="0.2">
      <c r="A386" s="38"/>
      <c r="O386" s="87"/>
      <c r="P386" s="39"/>
      <c r="Q386" s="57"/>
      <c r="R386" s="57"/>
      <c r="S386" s="57"/>
      <c r="T386" s="57"/>
    </row>
    <row r="387" spans="1:20" ht="12.75" x14ac:dyDescent="0.2">
      <c r="A387" s="38"/>
      <c r="O387" s="87"/>
      <c r="P387" s="39"/>
      <c r="Q387" s="57"/>
      <c r="R387" s="57"/>
      <c r="S387" s="57"/>
      <c r="T387" s="57"/>
    </row>
    <row r="388" spans="1:20" ht="12.75" x14ac:dyDescent="0.2">
      <c r="A388" s="38"/>
      <c r="O388" s="87"/>
      <c r="P388" s="39"/>
      <c r="Q388" s="57"/>
      <c r="R388" s="57"/>
      <c r="S388" s="57"/>
      <c r="T388" s="57"/>
    </row>
    <row r="389" spans="1:20" ht="12.75" x14ac:dyDescent="0.2">
      <c r="A389" s="38"/>
      <c r="O389" s="87"/>
      <c r="P389" s="39"/>
      <c r="Q389" s="57"/>
      <c r="R389" s="57"/>
      <c r="S389" s="57"/>
      <c r="T389" s="57"/>
    </row>
    <row r="390" spans="1:20" ht="12.75" x14ac:dyDescent="0.2">
      <c r="A390" s="38"/>
      <c r="O390" s="87"/>
      <c r="P390" s="39"/>
      <c r="Q390" s="57"/>
      <c r="R390" s="57"/>
      <c r="S390" s="57"/>
      <c r="T390" s="57"/>
    </row>
    <row r="391" spans="1:20" ht="12.75" x14ac:dyDescent="0.2">
      <c r="A391" s="38"/>
      <c r="O391" s="87"/>
      <c r="P391" s="39"/>
      <c r="Q391" s="57"/>
      <c r="R391" s="57"/>
      <c r="S391" s="57"/>
      <c r="T391" s="57"/>
    </row>
    <row r="392" spans="1:20" ht="12.75" x14ac:dyDescent="0.2">
      <c r="A392" s="38"/>
      <c r="O392" s="87"/>
      <c r="P392" s="39"/>
      <c r="Q392" s="57"/>
      <c r="R392" s="57"/>
      <c r="S392" s="57"/>
      <c r="T392" s="57"/>
    </row>
    <row r="393" spans="1:20" ht="12.75" x14ac:dyDescent="0.2">
      <c r="A393" s="38"/>
      <c r="O393" s="87"/>
      <c r="P393" s="39"/>
      <c r="Q393" s="57"/>
      <c r="R393" s="57"/>
      <c r="S393" s="57"/>
      <c r="T393" s="57"/>
    </row>
    <row r="394" spans="1:20" ht="12.75" x14ac:dyDescent="0.2">
      <c r="A394" s="38"/>
      <c r="O394" s="87"/>
      <c r="P394" s="39"/>
      <c r="Q394" s="57"/>
      <c r="R394" s="57"/>
      <c r="S394" s="57"/>
      <c r="T394" s="57"/>
    </row>
    <row r="395" spans="1:20" ht="12.75" x14ac:dyDescent="0.2">
      <c r="A395" s="38"/>
      <c r="O395" s="87"/>
      <c r="P395" s="39"/>
      <c r="Q395" s="57"/>
      <c r="R395" s="57"/>
      <c r="S395" s="57"/>
      <c r="T395" s="57"/>
    </row>
    <row r="396" spans="1:20" ht="12.75" x14ac:dyDescent="0.2">
      <c r="A396" s="38"/>
      <c r="O396" s="87"/>
      <c r="P396" s="39"/>
      <c r="Q396" s="57"/>
      <c r="R396" s="57"/>
      <c r="S396" s="57"/>
      <c r="T396" s="57"/>
    </row>
    <row r="397" spans="1:20" ht="12.75" x14ac:dyDescent="0.2">
      <c r="A397" s="38"/>
      <c r="O397" s="87"/>
      <c r="P397" s="39"/>
      <c r="Q397" s="57"/>
      <c r="R397" s="57"/>
      <c r="S397" s="57"/>
      <c r="T397" s="57"/>
    </row>
    <row r="398" spans="1:20" ht="12.75" x14ac:dyDescent="0.2">
      <c r="A398" s="38"/>
      <c r="O398" s="87"/>
      <c r="P398" s="39"/>
      <c r="Q398" s="57"/>
      <c r="R398" s="57"/>
      <c r="S398" s="57"/>
      <c r="T398" s="57"/>
    </row>
    <row r="399" spans="1:20" ht="12.75" x14ac:dyDescent="0.2">
      <c r="A399" s="38"/>
      <c r="O399" s="87"/>
      <c r="P399" s="39"/>
      <c r="Q399" s="57"/>
      <c r="R399" s="57"/>
      <c r="S399" s="57"/>
      <c r="T399" s="57"/>
    </row>
    <row r="400" spans="1:20" ht="12.75" x14ac:dyDescent="0.2">
      <c r="A400" s="38"/>
      <c r="O400" s="87"/>
      <c r="P400" s="39"/>
      <c r="Q400" s="57"/>
      <c r="R400" s="57"/>
      <c r="S400" s="57"/>
      <c r="T400" s="57"/>
    </row>
    <row r="401" spans="1:20" ht="12.75" x14ac:dyDescent="0.2">
      <c r="A401" s="38"/>
      <c r="O401" s="87"/>
      <c r="P401" s="39"/>
      <c r="Q401" s="57"/>
      <c r="R401" s="57"/>
      <c r="S401" s="57"/>
      <c r="T401" s="57"/>
    </row>
    <row r="402" spans="1:20" ht="12.75" x14ac:dyDescent="0.2">
      <c r="A402" s="38"/>
      <c r="O402" s="87"/>
      <c r="P402" s="39"/>
      <c r="Q402" s="57"/>
      <c r="R402" s="57"/>
      <c r="S402" s="57"/>
      <c r="T402" s="57"/>
    </row>
    <row r="403" spans="1:20" ht="12.75" x14ac:dyDescent="0.2">
      <c r="A403" s="38"/>
      <c r="O403" s="87"/>
      <c r="P403" s="39"/>
      <c r="Q403" s="57"/>
      <c r="R403" s="57"/>
      <c r="S403" s="57"/>
      <c r="T403" s="57"/>
    </row>
    <row r="404" spans="1:20" ht="12.75" x14ac:dyDescent="0.2">
      <c r="A404" s="38"/>
      <c r="O404" s="87"/>
      <c r="P404" s="39"/>
      <c r="Q404" s="57"/>
      <c r="R404" s="57"/>
      <c r="S404" s="57"/>
      <c r="T404" s="57"/>
    </row>
    <row r="405" spans="1:20" ht="12.75" x14ac:dyDescent="0.2">
      <c r="A405" s="38"/>
      <c r="O405" s="87"/>
      <c r="P405" s="39"/>
      <c r="Q405" s="57"/>
      <c r="R405" s="57"/>
      <c r="S405" s="57"/>
      <c r="T405" s="57"/>
    </row>
    <row r="406" spans="1:20" ht="12.75" x14ac:dyDescent="0.2">
      <c r="A406" s="38"/>
      <c r="O406" s="87"/>
      <c r="P406" s="39"/>
      <c r="Q406" s="57"/>
      <c r="R406" s="57"/>
      <c r="S406" s="57"/>
      <c r="T406" s="57"/>
    </row>
    <row r="407" spans="1:20" ht="12.75" x14ac:dyDescent="0.2">
      <c r="A407" s="38"/>
      <c r="O407" s="87"/>
      <c r="P407" s="39"/>
      <c r="Q407" s="57"/>
      <c r="R407" s="57"/>
      <c r="S407" s="57"/>
      <c r="T407" s="57"/>
    </row>
    <row r="408" spans="1:20" ht="12.75" x14ac:dyDescent="0.2">
      <c r="A408" s="38"/>
      <c r="O408" s="87"/>
      <c r="P408" s="39"/>
      <c r="Q408" s="57"/>
      <c r="R408" s="57"/>
      <c r="S408" s="57"/>
      <c r="T408" s="57"/>
    </row>
    <row r="409" spans="1:20" ht="12.75" x14ac:dyDescent="0.2">
      <c r="A409" s="38"/>
      <c r="O409" s="87"/>
      <c r="P409" s="39"/>
      <c r="Q409" s="57"/>
      <c r="R409" s="57"/>
      <c r="S409" s="57"/>
      <c r="T409" s="57"/>
    </row>
    <row r="410" spans="1:20" ht="12.75" x14ac:dyDescent="0.2">
      <c r="A410" s="38"/>
      <c r="O410" s="87"/>
      <c r="P410" s="39"/>
      <c r="Q410" s="57"/>
      <c r="R410" s="57"/>
      <c r="S410" s="57"/>
      <c r="T410" s="57"/>
    </row>
    <row r="411" spans="1:20" ht="12.75" x14ac:dyDescent="0.2">
      <c r="A411" s="38"/>
      <c r="O411" s="87"/>
      <c r="P411" s="39"/>
      <c r="Q411" s="57"/>
      <c r="R411" s="57"/>
      <c r="S411" s="57"/>
      <c r="T411" s="57"/>
    </row>
    <row r="412" spans="1:20" ht="12.75" x14ac:dyDescent="0.2">
      <c r="A412" s="38"/>
      <c r="O412" s="87"/>
      <c r="P412" s="39"/>
      <c r="Q412" s="57"/>
      <c r="R412" s="57"/>
      <c r="S412" s="57"/>
      <c r="T412" s="57"/>
    </row>
    <row r="413" spans="1:20" ht="12.75" x14ac:dyDescent="0.2">
      <c r="A413" s="38"/>
      <c r="O413" s="87"/>
      <c r="P413" s="39"/>
      <c r="Q413" s="57"/>
      <c r="R413" s="57"/>
      <c r="S413" s="57"/>
      <c r="T413" s="57"/>
    </row>
    <row r="414" spans="1:20" ht="12.75" x14ac:dyDescent="0.2">
      <c r="A414" s="38"/>
      <c r="O414" s="87"/>
      <c r="P414" s="39"/>
      <c r="Q414" s="57"/>
      <c r="R414" s="57"/>
      <c r="S414" s="57"/>
      <c r="T414" s="57"/>
    </row>
    <row r="415" spans="1:20" ht="12.75" x14ac:dyDescent="0.2">
      <c r="A415" s="38"/>
      <c r="O415" s="87"/>
      <c r="P415" s="39"/>
      <c r="Q415" s="57"/>
      <c r="R415" s="57"/>
      <c r="S415" s="57"/>
      <c r="T415" s="57"/>
    </row>
    <row r="416" spans="1:20" ht="12.75" x14ac:dyDescent="0.2">
      <c r="A416" s="38"/>
      <c r="O416" s="87"/>
      <c r="P416" s="39"/>
      <c r="Q416" s="57"/>
      <c r="R416" s="57"/>
      <c r="S416" s="57"/>
      <c r="T416" s="57"/>
    </row>
    <row r="417" spans="1:20" ht="12.75" x14ac:dyDescent="0.2">
      <c r="A417" s="38"/>
      <c r="O417" s="87"/>
      <c r="P417" s="39"/>
      <c r="Q417" s="57"/>
      <c r="R417" s="57"/>
      <c r="S417" s="57"/>
      <c r="T417" s="57"/>
    </row>
    <row r="418" spans="1:20" ht="12.75" x14ac:dyDescent="0.2">
      <c r="A418" s="38"/>
      <c r="O418" s="87"/>
      <c r="P418" s="39"/>
      <c r="Q418" s="57"/>
      <c r="R418" s="57"/>
      <c r="S418" s="57"/>
      <c r="T418" s="57"/>
    </row>
    <row r="419" spans="1:20" ht="12.75" x14ac:dyDescent="0.2">
      <c r="A419" s="38"/>
      <c r="O419" s="87"/>
      <c r="P419" s="39"/>
      <c r="Q419" s="57"/>
      <c r="R419" s="57"/>
      <c r="S419" s="57"/>
      <c r="T419" s="57"/>
    </row>
    <row r="420" spans="1:20" ht="12.75" x14ac:dyDescent="0.2">
      <c r="A420" s="38"/>
      <c r="O420" s="87"/>
      <c r="P420" s="39"/>
      <c r="Q420" s="57"/>
      <c r="R420" s="57"/>
      <c r="S420" s="57"/>
      <c r="T420" s="57"/>
    </row>
    <row r="421" spans="1:20" ht="12.75" x14ac:dyDescent="0.2">
      <c r="A421" s="38"/>
      <c r="O421" s="87"/>
      <c r="P421" s="39"/>
      <c r="Q421" s="57"/>
      <c r="R421" s="57"/>
      <c r="S421" s="57"/>
      <c r="T421" s="57"/>
    </row>
    <row r="422" spans="1:20" ht="12.75" x14ac:dyDescent="0.2">
      <c r="A422" s="38"/>
      <c r="O422" s="87"/>
      <c r="P422" s="39"/>
      <c r="Q422" s="57"/>
      <c r="R422" s="57"/>
      <c r="S422" s="57"/>
      <c r="T422" s="57"/>
    </row>
    <row r="423" spans="1:20" ht="12.75" x14ac:dyDescent="0.2">
      <c r="A423" s="38"/>
      <c r="O423" s="87"/>
      <c r="P423" s="39"/>
      <c r="Q423" s="57"/>
      <c r="R423" s="57"/>
      <c r="S423" s="57"/>
      <c r="T423" s="57"/>
    </row>
    <row r="424" spans="1:20" ht="12.75" x14ac:dyDescent="0.2">
      <c r="A424" s="38"/>
      <c r="O424" s="87"/>
      <c r="P424" s="39"/>
      <c r="Q424" s="57"/>
      <c r="R424" s="57"/>
      <c r="S424" s="57"/>
      <c r="T424" s="57"/>
    </row>
    <row r="425" spans="1:20" ht="12.75" x14ac:dyDescent="0.2">
      <c r="A425" s="38"/>
      <c r="O425" s="87"/>
      <c r="P425" s="39"/>
      <c r="Q425" s="57"/>
      <c r="R425" s="57"/>
      <c r="S425" s="57"/>
      <c r="T425" s="57"/>
    </row>
    <row r="426" spans="1:20" ht="12.75" x14ac:dyDescent="0.2">
      <c r="A426" s="38"/>
      <c r="O426" s="87"/>
      <c r="P426" s="39"/>
      <c r="Q426" s="57"/>
      <c r="R426" s="57"/>
      <c r="S426" s="57"/>
      <c r="T426" s="57"/>
    </row>
    <row r="427" spans="1:20" ht="12.75" x14ac:dyDescent="0.2">
      <c r="A427" s="38"/>
      <c r="O427" s="87"/>
      <c r="P427" s="39"/>
      <c r="Q427" s="57"/>
      <c r="R427" s="57"/>
      <c r="S427" s="57"/>
      <c r="T427" s="57"/>
    </row>
    <row r="428" spans="1:20" ht="12.75" x14ac:dyDescent="0.2">
      <c r="A428" s="38"/>
      <c r="O428" s="87"/>
      <c r="P428" s="39"/>
      <c r="Q428" s="57"/>
      <c r="R428" s="57"/>
      <c r="S428" s="57"/>
      <c r="T428" s="57"/>
    </row>
    <row r="429" spans="1:20" ht="12.75" x14ac:dyDescent="0.2">
      <c r="A429" s="38"/>
      <c r="O429" s="87"/>
      <c r="P429" s="39"/>
      <c r="Q429" s="57"/>
      <c r="R429" s="57"/>
      <c r="S429" s="57"/>
      <c r="T429" s="57"/>
    </row>
    <row r="430" spans="1:20" ht="12.75" x14ac:dyDescent="0.2">
      <c r="A430" s="38"/>
      <c r="O430" s="87"/>
      <c r="P430" s="39"/>
      <c r="Q430" s="57"/>
      <c r="R430" s="57"/>
      <c r="S430" s="57"/>
      <c r="T430" s="57"/>
    </row>
    <row r="431" spans="1:20" ht="12.75" x14ac:dyDescent="0.2">
      <c r="A431" s="38"/>
      <c r="O431" s="87"/>
      <c r="P431" s="39"/>
      <c r="Q431" s="57"/>
      <c r="R431" s="57"/>
      <c r="S431" s="57"/>
      <c r="T431" s="57"/>
    </row>
    <row r="432" spans="1:20" ht="12.75" x14ac:dyDescent="0.2">
      <c r="A432" s="38"/>
      <c r="O432" s="87"/>
      <c r="P432" s="39"/>
      <c r="Q432" s="57"/>
      <c r="R432" s="57"/>
      <c r="S432" s="57"/>
      <c r="T432" s="57"/>
    </row>
    <row r="433" spans="1:20" ht="12.75" x14ac:dyDescent="0.2">
      <c r="A433" s="38"/>
      <c r="O433" s="87"/>
      <c r="P433" s="39"/>
      <c r="Q433" s="57"/>
      <c r="R433" s="57"/>
      <c r="S433" s="57"/>
      <c r="T433" s="57"/>
    </row>
    <row r="434" spans="1:20" ht="12.75" x14ac:dyDescent="0.2">
      <c r="A434" s="38"/>
      <c r="O434" s="87"/>
      <c r="P434" s="39"/>
      <c r="Q434" s="57"/>
      <c r="R434" s="57"/>
      <c r="S434" s="57"/>
      <c r="T434" s="57"/>
    </row>
    <row r="435" spans="1:20" ht="12.75" x14ac:dyDescent="0.2">
      <c r="A435" s="38"/>
      <c r="O435" s="87"/>
      <c r="P435" s="39"/>
      <c r="Q435" s="57"/>
      <c r="R435" s="57"/>
      <c r="S435" s="57"/>
      <c r="T435" s="57"/>
    </row>
    <row r="436" spans="1:20" ht="12.75" x14ac:dyDescent="0.2">
      <c r="A436" s="38"/>
      <c r="O436" s="87"/>
      <c r="P436" s="39"/>
      <c r="Q436" s="57"/>
      <c r="R436" s="57"/>
      <c r="S436" s="57"/>
      <c r="T436" s="57"/>
    </row>
    <row r="437" spans="1:20" ht="12.75" x14ac:dyDescent="0.2">
      <c r="A437" s="38"/>
      <c r="O437" s="87"/>
      <c r="P437" s="39"/>
      <c r="Q437" s="57"/>
      <c r="R437" s="57"/>
      <c r="S437" s="57"/>
      <c r="T437" s="57"/>
    </row>
    <row r="438" spans="1:20" ht="12.75" x14ac:dyDescent="0.2">
      <c r="A438" s="38"/>
      <c r="O438" s="87"/>
      <c r="P438" s="39"/>
      <c r="Q438" s="57"/>
      <c r="R438" s="57"/>
      <c r="S438" s="57"/>
      <c r="T438" s="57"/>
    </row>
    <row r="439" spans="1:20" ht="12.75" x14ac:dyDescent="0.2">
      <c r="A439" s="38"/>
      <c r="O439" s="87"/>
      <c r="P439" s="39"/>
      <c r="Q439" s="57"/>
      <c r="R439" s="57"/>
      <c r="S439" s="57"/>
      <c r="T439" s="57"/>
    </row>
    <row r="440" spans="1:20" ht="12.75" x14ac:dyDescent="0.2">
      <c r="A440" s="38"/>
      <c r="O440" s="87"/>
      <c r="P440" s="39"/>
      <c r="Q440" s="57"/>
      <c r="R440" s="57"/>
      <c r="S440" s="57"/>
      <c r="T440" s="57"/>
    </row>
    <row r="441" spans="1:20" ht="12.75" x14ac:dyDescent="0.2">
      <c r="A441" s="38"/>
      <c r="O441" s="87"/>
      <c r="P441" s="39"/>
      <c r="Q441" s="57"/>
      <c r="R441" s="57"/>
      <c r="S441" s="57"/>
      <c r="T441" s="57"/>
    </row>
    <row r="442" spans="1:20" ht="12.75" x14ac:dyDescent="0.2">
      <c r="A442" s="38"/>
      <c r="O442" s="87"/>
      <c r="P442" s="39"/>
      <c r="Q442" s="57"/>
      <c r="R442" s="57"/>
      <c r="S442" s="57"/>
      <c r="T442" s="57"/>
    </row>
    <row r="443" spans="1:20" ht="12.75" x14ac:dyDescent="0.2">
      <c r="A443" s="38"/>
      <c r="O443" s="87"/>
      <c r="P443" s="39"/>
      <c r="Q443" s="57"/>
      <c r="R443" s="57"/>
      <c r="S443" s="57"/>
      <c r="T443" s="57"/>
    </row>
    <row r="444" spans="1:20" ht="12.75" x14ac:dyDescent="0.2">
      <c r="A444" s="38"/>
      <c r="O444" s="87"/>
      <c r="P444" s="39"/>
      <c r="Q444" s="57"/>
      <c r="R444" s="57"/>
      <c r="S444" s="57"/>
      <c r="T444" s="57"/>
    </row>
    <row r="445" spans="1:20" ht="12.75" x14ac:dyDescent="0.2">
      <c r="A445" s="38"/>
      <c r="O445" s="87"/>
      <c r="P445" s="39"/>
      <c r="Q445" s="57"/>
      <c r="R445" s="57"/>
      <c r="S445" s="57"/>
      <c r="T445" s="57"/>
    </row>
    <row r="446" spans="1:20" ht="12.75" x14ac:dyDescent="0.2">
      <c r="A446" s="38"/>
      <c r="O446" s="87"/>
      <c r="P446" s="39"/>
      <c r="Q446" s="57"/>
      <c r="R446" s="57"/>
      <c r="S446" s="57"/>
      <c r="T446" s="57"/>
    </row>
    <row r="447" spans="1:20" ht="12.75" x14ac:dyDescent="0.2">
      <c r="A447" s="38"/>
      <c r="O447" s="87"/>
      <c r="P447" s="39"/>
      <c r="Q447" s="57"/>
      <c r="R447" s="57"/>
      <c r="S447" s="57"/>
      <c r="T447" s="57"/>
    </row>
    <row r="448" spans="1:20" ht="12.75" x14ac:dyDescent="0.2">
      <c r="A448" s="38"/>
      <c r="O448" s="87"/>
      <c r="P448" s="39"/>
      <c r="Q448" s="57"/>
      <c r="R448" s="57"/>
      <c r="S448" s="57"/>
      <c r="T448" s="57"/>
    </row>
    <row r="449" spans="1:20" ht="12.75" x14ac:dyDescent="0.2">
      <c r="A449" s="38"/>
      <c r="O449" s="87"/>
      <c r="P449" s="39"/>
      <c r="Q449" s="57"/>
      <c r="R449" s="57"/>
      <c r="S449" s="57"/>
      <c r="T449" s="57"/>
    </row>
    <row r="450" spans="1:20" ht="12.75" x14ac:dyDescent="0.2">
      <c r="A450" s="38"/>
      <c r="O450" s="87"/>
      <c r="P450" s="39"/>
      <c r="Q450" s="57"/>
      <c r="R450" s="57"/>
      <c r="S450" s="57"/>
      <c r="T450" s="57"/>
    </row>
    <row r="451" spans="1:20" ht="12.75" x14ac:dyDescent="0.2">
      <c r="A451" s="38"/>
      <c r="O451" s="87"/>
      <c r="P451" s="39"/>
      <c r="Q451" s="57"/>
      <c r="R451" s="57"/>
      <c r="S451" s="57"/>
      <c r="T451" s="57"/>
    </row>
    <row r="452" spans="1:20" ht="12.75" x14ac:dyDescent="0.2">
      <c r="A452" s="38"/>
      <c r="O452" s="87"/>
      <c r="P452" s="39"/>
      <c r="Q452" s="57"/>
      <c r="R452" s="57"/>
      <c r="S452" s="57"/>
      <c r="T452" s="57"/>
    </row>
    <row r="453" spans="1:20" ht="12.75" x14ac:dyDescent="0.2">
      <c r="A453" s="38"/>
      <c r="O453" s="87"/>
      <c r="P453" s="39"/>
      <c r="Q453" s="57"/>
      <c r="R453" s="57"/>
      <c r="S453" s="57"/>
      <c r="T453" s="57"/>
    </row>
    <row r="454" spans="1:20" ht="12.75" x14ac:dyDescent="0.2">
      <c r="A454" s="38"/>
      <c r="O454" s="87"/>
      <c r="P454" s="39"/>
      <c r="Q454" s="57"/>
      <c r="R454" s="57"/>
      <c r="S454" s="57"/>
      <c r="T454" s="57"/>
    </row>
    <row r="455" spans="1:20" ht="12.75" x14ac:dyDescent="0.2">
      <c r="A455" s="38"/>
      <c r="O455" s="87"/>
      <c r="P455" s="39"/>
      <c r="Q455" s="57"/>
      <c r="R455" s="57"/>
      <c r="S455" s="57"/>
      <c r="T455" s="57"/>
    </row>
    <row r="456" spans="1:20" ht="12.75" x14ac:dyDescent="0.2">
      <c r="A456" s="38"/>
      <c r="O456" s="87"/>
      <c r="P456" s="39"/>
      <c r="Q456" s="57"/>
      <c r="R456" s="57"/>
      <c r="S456" s="57"/>
      <c r="T456" s="57"/>
    </row>
    <row r="457" spans="1:20" ht="12.75" x14ac:dyDescent="0.2">
      <c r="A457" s="38"/>
      <c r="O457" s="87"/>
      <c r="P457" s="39"/>
      <c r="Q457" s="57"/>
      <c r="R457" s="57"/>
      <c r="S457" s="57"/>
      <c r="T457" s="57"/>
    </row>
    <row r="458" spans="1:20" ht="12.75" x14ac:dyDescent="0.2">
      <c r="A458" s="38"/>
      <c r="O458" s="87"/>
      <c r="P458" s="39"/>
      <c r="Q458" s="57"/>
      <c r="R458" s="57"/>
      <c r="S458" s="57"/>
      <c r="T458" s="57"/>
    </row>
    <row r="459" spans="1:20" ht="12.75" x14ac:dyDescent="0.2">
      <c r="A459" s="38"/>
      <c r="O459" s="87"/>
      <c r="P459" s="39"/>
      <c r="Q459" s="57"/>
      <c r="R459" s="57"/>
      <c r="S459" s="57"/>
      <c r="T459" s="57"/>
    </row>
    <row r="460" spans="1:20" ht="12.75" x14ac:dyDescent="0.2">
      <c r="A460" s="38"/>
      <c r="O460" s="87"/>
      <c r="P460" s="39"/>
      <c r="Q460" s="57"/>
      <c r="R460" s="57"/>
      <c r="S460" s="57"/>
      <c r="T460" s="57"/>
    </row>
    <row r="461" spans="1:20" ht="12.75" x14ac:dyDescent="0.2">
      <c r="A461" s="38"/>
      <c r="O461" s="87"/>
      <c r="P461" s="39"/>
      <c r="Q461" s="57"/>
      <c r="R461" s="57"/>
      <c r="S461" s="57"/>
      <c r="T461" s="57"/>
    </row>
    <row r="462" spans="1:20" ht="12.75" x14ac:dyDescent="0.2">
      <c r="A462" s="38"/>
      <c r="O462" s="87"/>
      <c r="P462" s="39"/>
      <c r="Q462" s="57"/>
      <c r="R462" s="57"/>
      <c r="S462" s="57"/>
      <c r="T462" s="57"/>
    </row>
    <row r="463" spans="1:20" ht="12.75" x14ac:dyDescent="0.2">
      <c r="A463" s="38"/>
      <c r="O463" s="87"/>
      <c r="P463" s="39"/>
      <c r="Q463" s="57"/>
      <c r="R463" s="57"/>
      <c r="S463" s="57"/>
      <c r="T463" s="57"/>
    </row>
    <row r="464" spans="1:20" ht="12.75" x14ac:dyDescent="0.2">
      <c r="A464" s="38"/>
      <c r="O464" s="87"/>
      <c r="P464" s="39"/>
      <c r="Q464" s="57"/>
      <c r="R464" s="57"/>
      <c r="S464" s="57"/>
      <c r="T464" s="57"/>
    </row>
    <row r="465" spans="1:20" ht="12.75" x14ac:dyDescent="0.2">
      <c r="A465" s="38"/>
      <c r="O465" s="87"/>
      <c r="P465" s="39"/>
      <c r="Q465" s="57"/>
      <c r="R465" s="57"/>
      <c r="S465" s="57"/>
      <c r="T465" s="57"/>
    </row>
    <row r="466" spans="1:20" ht="12.75" x14ac:dyDescent="0.2">
      <c r="A466" s="38"/>
      <c r="O466" s="87"/>
      <c r="P466" s="39"/>
      <c r="Q466" s="57"/>
      <c r="R466" s="57"/>
      <c r="S466" s="57"/>
      <c r="T466" s="57"/>
    </row>
    <row r="467" spans="1:20" ht="12.75" x14ac:dyDescent="0.2">
      <c r="A467" s="38"/>
      <c r="O467" s="87"/>
      <c r="P467" s="39"/>
      <c r="Q467" s="57"/>
      <c r="R467" s="57"/>
      <c r="S467" s="57"/>
      <c r="T467" s="57"/>
    </row>
    <row r="468" spans="1:20" ht="12.75" x14ac:dyDescent="0.2">
      <c r="A468" s="38"/>
      <c r="O468" s="87"/>
      <c r="P468" s="39"/>
      <c r="Q468" s="57"/>
      <c r="R468" s="57"/>
      <c r="S468" s="57"/>
      <c r="T468" s="57"/>
    </row>
    <row r="469" spans="1:20" ht="12.75" x14ac:dyDescent="0.2">
      <c r="A469" s="38"/>
      <c r="O469" s="87"/>
      <c r="P469" s="39"/>
      <c r="Q469" s="57"/>
      <c r="R469" s="57"/>
      <c r="S469" s="57"/>
      <c r="T469" s="57"/>
    </row>
    <row r="470" spans="1:20" ht="12.75" x14ac:dyDescent="0.2">
      <c r="A470" s="38"/>
      <c r="O470" s="87"/>
      <c r="P470" s="39"/>
      <c r="Q470" s="57"/>
      <c r="R470" s="57"/>
      <c r="S470" s="57"/>
      <c r="T470" s="57"/>
    </row>
    <row r="471" spans="1:20" ht="12.75" x14ac:dyDescent="0.2">
      <c r="A471" s="38"/>
      <c r="O471" s="87"/>
      <c r="P471" s="39"/>
      <c r="Q471" s="57"/>
      <c r="R471" s="57"/>
      <c r="S471" s="57"/>
      <c r="T471" s="57"/>
    </row>
    <row r="472" spans="1:20" ht="12.75" x14ac:dyDescent="0.2">
      <c r="A472" s="38"/>
      <c r="O472" s="87"/>
      <c r="P472" s="39"/>
      <c r="Q472" s="57"/>
      <c r="R472" s="57"/>
      <c r="S472" s="57"/>
      <c r="T472" s="57"/>
    </row>
    <row r="473" spans="1:20" ht="12.75" x14ac:dyDescent="0.2">
      <c r="A473" s="38"/>
      <c r="O473" s="87"/>
      <c r="P473" s="39"/>
      <c r="Q473" s="57"/>
      <c r="R473" s="57"/>
      <c r="S473" s="57"/>
      <c r="T473" s="57"/>
    </row>
    <row r="474" spans="1:20" ht="12.75" x14ac:dyDescent="0.2">
      <c r="A474" s="38"/>
      <c r="O474" s="87"/>
      <c r="P474" s="39"/>
      <c r="Q474" s="57"/>
      <c r="R474" s="57"/>
      <c r="S474" s="57"/>
      <c r="T474" s="57"/>
    </row>
    <row r="475" spans="1:20" ht="12.75" x14ac:dyDescent="0.2">
      <c r="A475" s="38"/>
      <c r="O475" s="87"/>
      <c r="P475" s="39"/>
      <c r="Q475" s="57"/>
      <c r="R475" s="57"/>
      <c r="S475" s="57"/>
      <c r="T475" s="57"/>
    </row>
    <row r="476" spans="1:20" ht="12.75" x14ac:dyDescent="0.2">
      <c r="A476" s="38"/>
      <c r="O476" s="87"/>
      <c r="P476" s="39"/>
      <c r="Q476" s="57"/>
      <c r="R476" s="57"/>
      <c r="S476" s="57"/>
      <c r="T476" s="57"/>
    </row>
    <row r="477" spans="1:20" ht="12.75" x14ac:dyDescent="0.2">
      <c r="A477" s="38"/>
      <c r="O477" s="87"/>
      <c r="P477" s="39"/>
      <c r="Q477" s="57"/>
      <c r="R477" s="57"/>
      <c r="S477" s="57"/>
      <c r="T477" s="57"/>
    </row>
    <row r="478" spans="1:20" ht="12.75" x14ac:dyDescent="0.2">
      <c r="A478" s="38"/>
      <c r="O478" s="87"/>
      <c r="P478" s="39"/>
      <c r="Q478" s="57"/>
      <c r="R478" s="57"/>
      <c r="S478" s="57"/>
      <c r="T478" s="57"/>
    </row>
    <row r="479" spans="1:20" ht="12.75" x14ac:dyDescent="0.2">
      <c r="A479" s="38"/>
      <c r="O479" s="87"/>
      <c r="P479" s="39"/>
      <c r="Q479" s="57"/>
      <c r="R479" s="57"/>
      <c r="S479" s="57"/>
      <c r="T479" s="57"/>
    </row>
    <row r="480" spans="1:20" ht="12.75" x14ac:dyDescent="0.2">
      <c r="A480" s="38"/>
      <c r="O480" s="87"/>
      <c r="P480" s="39"/>
      <c r="Q480" s="57"/>
      <c r="R480" s="57"/>
      <c r="S480" s="57"/>
      <c r="T480" s="57"/>
    </row>
    <row r="481" spans="1:20" ht="12.75" x14ac:dyDescent="0.2">
      <c r="A481" s="38"/>
      <c r="O481" s="87"/>
      <c r="P481" s="39"/>
      <c r="Q481" s="57"/>
      <c r="R481" s="57"/>
      <c r="S481" s="57"/>
      <c r="T481" s="57"/>
    </row>
    <row r="482" spans="1:20" ht="12.75" x14ac:dyDescent="0.2">
      <c r="A482" s="38"/>
      <c r="O482" s="87"/>
      <c r="P482" s="39"/>
      <c r="Q482" s="57"/>
      <c r="R482" s="57"/>
      <c r="S482" s="57"/>
      <c r="T482" s="57"/>
    </row>
    <row r="483" spans="1:20" ht="12.75" x14ac:dyDescent="0.2">
      <c r="A483" s="38"/>
      <c r="O483" s="87"/>
      <c r="P483" s="39"/>
      <c r="Q483" s="57"/>
      <c r="R483" s="57"/>
      <c r="S483" s="57"/>
      <c r="T483" s="57"/>
    </row>
    <row r="484" spans="1:20" ht="12.75" x14ac:dyDescent="0.2">
      <c r="A484" s="38"/>
      <c r="O484" s="87"/>
      <c r="P484" s="39"/>
      <c r="Q484" s="57"/>
      <c r="R484" s="57"/>
      <c r="S484" s="57"/>
      <c r="T484" s="57"/>
    </row>
    <row r="485" spans="1:20" ht="12.75" x14ac:dyDescent="0.2">
      <c r="A485" s="38"/>
      <c r="O485" s="87"/>
      <c r="P485" s="39"/>
      <c r="Q485" s="57"/>
      <c r="R485" s="57"/>
      <c r="S485" s="57"/>
      <c r="T485" s="57"/>
    </row>
    <row r="486" spans="1:20" ht="12.75" x14ac:dyDescent="0.2">
      <c r="A486" s="38"/>
      <c r="O486" s="87"/>
      <c r="P486" s="39"/>
      <c r="Q486" s="57"/>
      <c r="R486" s="57"/>
      <c r="S486" s="57"/>
      <c r="T486" s="57"/>
    </row>
    <row r="487" spans="1:20" ht="12.75" x14ac:dyDescent="0.2">
      <c r="A487" s="38"/>
      <c r="O487" s="87"/>
      <c r="P487" s="39"/>
      <c r="Q487" s="57"/>
      <c r="R487" s="57"/>
      <c r="S487" s="57"/>
      <c r="T487" s="57"/>
    </row>
    <row r="488" spans="1:20" ht="12.75" x14ac:dyDescent="0.2">
      <c r="A488" s="38"/>
      <c r="O488" s="87"/>
      <c r="P488" s="39"/>
      <c r="Q488" s="57"/>
      <c r="R488" s="57"/>
      <c r="S488" s="57"/>
      <c r="T488" s="57"/>
    </row>
    <row r="489" spans="1:20" ht="12.75" x14ac:dyDescent="0.2">
      <c r="A489" s="38"/>
      <c r="O489" s="87"/>
      <c r="P489" s="39"/>
      <c r="Q489" s="57"/>
      <c r="R489" s="57"/>
      <c r="S489" s="57"/>
      <c r="T489" s="57"/>
    </row>
    <row r="490" spans="1:20" ht="12.75" x14ac:dyDescent="0.2">
      <c r="A490" s="38"/>
      <c r="O490" s="87"/>
      <c r="P490" s="39"/>
      <c r="Q490" s="57"/>
      <c r="R490" s="57"/>
      <c r="S490" s="57"/>
      <c r="T490" s="57"/>
    </row>
    <row r="491" spans="1:20" ht="12.75" x14ac:dyDescent="0.2">
      <c r="A491" s="38"/>
      <c r="O491" s="87"/>
      <c r="P491" s="39"/>
      <c r="Q491" s="57"/>
      <c r="R491" s="57"/>
      <c r="S491" s="57"/>
      <c r="T491" s="57"/>
    </row>
    <row r="492" spans="1:20" ht="12.75" x14ac:dyDescent="0.2">
      <c r="A492" s="38"/>
      <c r="O492" s="87"/>
      <c r="P492" s="39"/>
      <c r="Q492" s="57"/>
      <c r="R492" s="57"/>
      <c r="S492" s="57"/>
      <c r="T492" s="57"/>
    </row>
    <row r="493" spans="1:20" ht="12.75" x14ac:dyDescent="0.2">
      <c r="A493" s="38"/>
      <c r="O493" s="87"/>
      <c r="P493" s="39"/>
      <c r="Q493" s="57"/>
      <c r="R493" s="57"/>
      <c r="S493" s="57"/>
      <c r="T493" s="57"/>
    </row>
    <row r="494" spans="1:20" ht="12.75" x14ac:dyDescent="0.2">
      <c r="A494" s="38"/>
      <c r="O494" s="87"/>
      <c r="P494" s="39"/>
      <c r="Q494" s="57"/>
      <c r="R494" s="57"/>
      <c r="S494" s="57"/>
      <c r="T494" s="57"/>
    </row>
    <row r="495" spans="1:20" ht="12.75" x14ac:dyDescent="0.2">
      <c r="A495" s="38"/>
      <c r="O495" s="87"/>
      <c r="P495" s="39"/>
      <c r="Q495" s="57"/>
      <c r="R495" s="57"/>
      <c r="S495" s="57"/>
      <c r="T495" s="57"/>
    </row>
    <row r="496" spans="1:20" ht="12.75" x14ac:dyDescent="0.2">
      <c r="A496" s="38"/>
      <c r="O496" s="87"/>
      <c r="P496" s="39"/>
      <c r="Q496" s="57"/>
      <c r="R496" s="57"/>
      <c r="S496" s="57"/>
      <c r="T496" s="57"/>
    </row>
    <row r="497" spans="1:20" ht="12.75" x14ac:dyDescent="0.2">
      <c r="A497" s="38"/>
      <c r="O497" s="87"/>
      <c r="P497" s="39"/>
      <c r="Q497" s="57"/>
      <c r="R497" s="57"/>
      <c r="S497" s="57"/>
      <c r="T497" s="57"/>
    </row>
    <row r="498" spans="1:20" ht="12.75" x14ac:dyDescent="0.2">
      <c r="A498" s="38"/>
      <c r="O498" s="87"/>
      <c r="P498" s="39"/>
      <c r="Q498" s="57"/>
      <c r="R498" s="57"/>
      <c r="S498" s="57"/>
      <c r="T498" s="57"/>
    </row>
    <row r="499" spans="1:20" ht="12.75" x14ac:dyDescent="0.2">
      <c r="A499" s="38"/>
      <c r="O499" s="87"/>
      <c r="P499" s="39"/>
      <c r="Q499" s="57"/>
      <c r="R499" s="57"/>
      <c r="S499" s="57"/>
      <c r="T499" s="57"/>
    </row>
    <row r="500" spans="1:20" ht="12.75" x14ac:dyDescent="0.2">
      <c r="A500" s="38"/>
      <c r="O500" s="87"/>
      <c r="P500" s="39"/>
      <c r="Q500" s="57"/>
      <c r="R500" s="57"/>
      <c r="S500" s="57"/>
      <c r="T500" s="57"/>
    </row>
    <row r="501" spans="1:20" ht="12.75" x14ac:dyDescent="0.2">
      <c r="A501" s="38"/>
      <c r="O501" s="87"/>
      <c r="P501" s="39"/>
      <c r="Q501" s="57"/>
      <c r="R501" s="57"/>
      <c r="S501" s="57"/>
      <c r="T501" s="57"/>
    </row>
    <row r="502" spans="1:20" ht="12.75" x14ac:dyDescent="0.2">
      <c r="A502" s="38"/>
      <c r="O502" s="87"/>
      <c r="P502" s="39"/>
      <c r="Q502" s="57"/>
      <c r="R502" s="57"/>
      <c r="S502" s="57"/>
      <c r="T502" s="57"/>
    </row>
    <row r="503" spans="1:20" ht="12.75" x14ac:dyDescent="0.2">
      <c r="A503" s="38"/>
      <c r="O503" s="87"/>
      <c r="P503" s="39"/>
      <c r="Q503" s="57"/>
      <c r="R503" s="57"/>
      <c r="S503" s="57"/>
      <c r="T503" s="57"/>
    </row>
    <row r="504" spans="1:20" ht="12.75" x14ac:dyDescent="0.2">
      <c r="A504" s="38"/>
      <c r="O504" s="87"/>
      <c r="P504" s="39"/>
      <c r="Q504" s="57"/>
      <c r="R504" s="57"/>
      <c r="S504" s="57"/>
      <c r="T504" s="57"/>
    </row>
    <row r="505" spans="1:20" ht="12.75" x14ac:dyDescent="0.2">
      <c r="A505" s="38"/>
      <c r="O505" s="87"/>
      <c r="P505" s="39"/>
      <c r="Q505" s="57"/>
      <c r="R505" s="57"/>
      <c r="S505" s="57"/>
      <c r="T505" s="57"/>
    </row>
    <row r="506" spans="1:20" ht="12.75" x14ac:dyDescent="0.2">
      <c r="A506" s="38"/>
      <c r="O506" s="87"/>
      <c r="P506" s="39"/>
      <c r="Q506" s="57"/>
      <c r="R506" s="57"/>
      <c r="S506" s="57"/>
      <c r="T506" s="57"/>
    </row>
    <row r="507" spans="1:20" ht="12.75" x14ac:dyDescent="0.2">
      <c r="A507" s="38"/>
      <c r="O507" s="87"/>
      <c r="P507" s="39"/>
      <c r="Q507" s="57"/>
      <c r="R507" s="57"/>
      <c r="S507" s="57"/>
      <c r="T507" s="57"/>
    </row>
    <row r="508" spans="1:20" ht="12.75" x14ac:dyDescent="0.2">
      <c r="A508" s="38"/>
      <c r="O508" s="87"/>
      <c r="P508" s="39"/>
      <c r="Q508" s="57"/>
      <c r="R508" s="57"/>
      <c r="S508" s="57"/>
      <c r="T508" s="57"/>
    </row>
    <row r="509" spans="1:20" ht="12.75" x14ac:dyDescent="0.2">
      <c r="A509" s="38"/>
      <c r="O509" s="87"/>
      <c r="P509" s="39"/>
      <c r="Q509" s="57"/>
      <c r="R509" s="57"/>
      <c r="S509" s="57"/>
      <c r="T509" s="57"/>
    </row>
    <row r="510" spans="1:20" ht="12.75" x14ac:dyDescent="0.2">
      <c r="A510" s="38"/>
      <c r="O510" s="87"/>
      <c r="P510" s="39"/>
      <c r="Q510" s="57"/>
      <c r="R510" s="57"/>
      <c r="S510" s="57"/>
      <c r="T510" s="57"/>
    </row>
    <row r="511" spans="1:20" ht="12.75" x14ac:dyDescent="0.2">
      <c r="A511" s="38"/>
      <c r="O511" s="87"/>
      <c r="P511" s="39"/>
      <c r="Q511" s="57"/>
      <c r="R511" s="57"/>
      <c r="S511" s="57"/>
      <c r="T511" s="57"/>
    </row>
    <row r="512" spans="1:20" ht="12.75" x14ac:dyDescent="0.2">
      <c r="A512" s="38"/>
      <c r="O512" s="87"/>
      <c r="P512" s="39"/>
      <c r="Q512" s="57"/>
      <c r="R512" s="57"/>
      <c r="S512" s="57"/>
      <c r="T512" s="57"/>
    </row>
    <row r="513" spans="1:20" ht="12.75" x14ac:dyDescent="0.2">
      <c r="A513" s="38"/>
      <c r="O513" s="87"/>
      <c r="P513" s="39"/>
      <c r="Q513" s="57"/>
      <c r="R513" s="57"/>
      <c r="S513" s="57"/>
      <c r="T513" s="57"/>
    </row>
    <row r="514" spans="1:20" ht="12.75" x14ac:dyDescent="0.2">
      <c r="A514" s="38"/>
      <c r="O514" s="87"/>
      <c r="P514" s="39"/>
      <c r="Q514" s="57"/>
      <c r="R514" s="57"/>
      <c r="S514" s="57"/>
      <c r="T514" s="57"/>
    </row>
    <row r="515" spans="1:20" ht="12.75" x14ac:dyDescent="0.2">
      <c r="A515" s="38"/>
      <c r="O515" s="87"/>
      <c r="P515" s="39"/>
      <c r="Q515" s="57"/>
      <c r="R515" s="57"/>
      <c r="S515" s="57"/>
      <c r="T515" s="57"/>
    </row>
    <row r="516" spans="1:20" ht="12.75" x14ac:dyDescent="0.2">
      <c r="A516" s="38"/>
      <c r="O516" s="87"/>
      <c r="P516" s="39"/>
      <c r="Q516" s="57"/>
      <c r="R516" s="57"/>
      <c r="S516" s="57"/>
      <c r="T516" s="57"/>
    </row>
    <row r="517" spans="1:20" ht="12.75" x14ac:dyDescent="0.2">
      <c r="A517" s="38"/>
      <c r="O517" s="87"/>
      <c r="P517" s="39"/>
      <c r="Q517" s="57"/>
      <c r="R517" s="57"/>
      <c r="S517" s="57"/>
      <c r="T517" s="57"/>
    </row>
    <row r="518" spans="1:20" ht="12.75" x14ac:dyDescent="0.2">
      <c r="A518" s="38"/>
      <c r="O518" s="87"/>
      <c r="P518" s="39"/>
      <c r="Q518" s="57"/>
      <c r="R518" s="57"/>
      <c r="S518" s="57"/>
      <c r="T518" s="57"/>
    </row>
    <row r="519" spans="1:20" ht="12.75" x14ac:dyDescent="0.2">
      <c r="A519" s="38"/>
      <c r="O519" s="87"/>
      <c r="P519" s="39"/>
      <c r="Q519" s="57"/>
      <c r="R519" s="57"/>
      <c r="S519" s="57"/>
      <c r="T519" s="57"/>
    </row>
    <row r="520" spans="1:20" ht="12.75" x14ac:dyDescent="0.2">
      <c r="A520" s="38"/>
      <c r="O520" s="87"/>
      <c r="P520" s="39"/>
      <c r="Q520" s="57"/>
      <c r="R520" s="57"/>
      <c r="S520" s="57"/>
      <c r="T520" s="57"/>
    </row>
    <row r="521" spans="1:20" ht="12.75" x14ac:dyDescent="0.2">
      <c r="A521" s="38"/>
      <c r="O521" s="87"/>
      <c r="P521" s="39"/>
      <c r="Q521" s="57"/>
      <c r="R521" s="57"/>
      <c r="S521" s="57"/>
      <c r="T521" s="57"/>
    </row>
    <row r="522" spans="1:20" ht="12.75" x14ac:dyDescent="0.2">
      <c r="A522" s="38"/>
      <c r="O522" s="87"/>
      <c r="P522" s="39"/>
      <c r="Q522" s="57"/>
      <c r="R522" s="57"/>
      <c r="S522" s="57"/>
      <c r="T522" s="57"/>
    </row>
    <row r="523" spans="1:20" ht="12.75" x14ac:dyDescent="0.2">
      <c r="A523" s="38"/>
      <c r="O523" s="87"/>
      <c r="P523" s="39"/>
      <c r="Q523" s="57"/>
      <c r="R523" s="57"/>
      <c r="S523" s="57"/>
      <c r="T523" s="57"/>
    </row>
    <row r="524" spans="1:20" ht="12.75" x14ac:dyDescent="0.2">
      <c r="A524" s="38"/>
      <c r="O524" s="87"/>
      <c r="P524" s="39"/>
      <c r="Q524" s="57"/>
      <c r="R524" s="57"/>
      <c r="S524" s="57"/>
      <c r="T524" s="57"/>
    </row>
    <row r="525" spans="1:20" ht="12.75" x14ac:dyDescent="0.2">
      <c r="A525" s="38"/>
      <c r="O525" s="87"/>
      <c r="P525" s="39"/>
      <c r="Q525" s="57"/>
      <c r="R525" s="57"/>
      <c r="S525" s="57"/>
      <c r="T525" s="57"/>
    </row>
    <row r="526" spans="1:20" ht="12.75" x14ac:dyDescent="0.2">
      <c r="A526" s="38"/>
      <c r="O526" s="87"/>
      <c r="P526" s="39"/>
      <c r="Q526" s="57"/>
      <c r="R526" s="57"/>
      <c r="S526" s="57"/>
      <c r="T526" s="57"/>
    </row>
    <row r="527" spans="1:20" ht="12.75" x14ac:dyDescent="0.2">
      <c r="A527" s="38"/>
      <c r="O527" s="87"/>
      <c r="P527" s="39"/>
      <c r="Q527" s="57"/>
      <c r="R527" s="57"/>
      <c r="S527" s="57"/>
      <c r="T527" s="57"/>
    </row>
    <row r="528" spans="1:20" ht="12.75" x14ac:dyDescent="0.2">
      <c r="A528" s="38"/>
      <c r="O528" s="87"/>
      <c r="P528" s="39"/>
      <c r="Q528" s="57"/>
      <c r="R528" s="57"/>
      <c r="S528" s="57"/>
      <c r="T528" s="57"/>
    </row>
    <row r="529" spans="1:20" ht="12.75" x14ac:dyDescent="0.2">
      <c r="A529" s="38"/>
      <c r="O529" s="87"/>
      <c r="P529" s="39"/>
      <c r="Q529" s="57"/>
      <c r="R529" s="57"/>
      <c r="S529" s="57"/>
      <c r="T529" s="57"/>
    </row>
    <row r="530" spans="1:20" ht="12.75" x14ac:dyDescent="0.2">
      <c r="A530" s="38"/>
      <c r="O530" s="87"/>
      <c r="P530" s="39"/>
      <c r="Q530" s="57"/>
      <c r="R530" s="57"/>
      <c r="S530" s="57"/>
      <c r="T530" s="57"/>
    </row>
    <row r="531" spans="1:20" ht="12.75" x14ac:dyDescent="0.2">
      <c r="A531" s="38"/>
      <c r="O531" s="87"/>
      <c r="P531" s="39"/>
      <c r="Q531" s="57"/>
      <c r="R531" s="57"/>
      <c r="S531" s="57"/>
      <c r="T531" s="57"/>
    </row>
    <row r="532" spans="1:20" ht="12.75" x14ac:dyDescent="0.2">
      <c r="A532" s="38"/>
      <c r="O532" s="87"/>
      <c r="P532" s="39"/>
      <c r="Q532" s="57"/>
      <c r="R532" s="57"/>
      <c r="S532" s="57"/>
      <c r="T532" s="57"/>
    </row>
    <row r="533" spans="1:20" ht="12.75" x14ac:dyDescent="0.2">
      <c r="A533" s="38"/>
      <c r="O533" s="87"/>
      <c r="P533" s="39"/>
      <c r="Q533" s="57"/>
      <c r="R533" s="57"/>
      <c r="S533" s="57"/>
      <c r="T533" s="57"/>
    </row>
    <row r="534" spans="1:20" ht="12.75" x14ac:dyDescent="0.2">
      <c r="A534" s="38"/>
      <c r="O534" s="87"/>
      <c r="P534" s="39"/>
      <c r="Q534" s="57"/>
      <c r="R534" s="57"/>
      <c r="S534" s="57"/>
      <c r="T534" s="57"/>
    </row>
    <row r="535" spans="1:20" ht="12.75" x14ac:dyDescent="0.2">
      <c r="A535" s="38"/>
      <c r="O535" s="87"/>
      <c r="P535" s="39"/>
      <c r="Q535" s="57"/>
      <c r="R535" s="57"/>
      <c r="S535" s="57"/>
      <c r="T535" s="57"/>
    </row>
    <row r="536" spans="1:20" ht="12.75" x14ac:dyDescent="0.2">
      <c r="A536" s="38"/>
      <c r="O536" s="87"/>
      <c r="P536" s="39"/>
      <c r="Q536" s="57"/>
      <c r="R536" s="57"/>
      <c r="S536" s="57"/>
      <c r="T536" s="57"/>
    </row>
    <row r="537" spans="1:20" ht="12.75" x14ac:dyDescent="0.2">
      <c r="A537" s="38"/>
      <c r="O537" s="87"/>
      <c r="P537" s="39"/>
      <c r="Q537" s="57"/>
      <c r="R537" s="57"/>
      <c r="S537" s="57"/>
      <c r="T537" s="57"/>
    </row>
    <row r="538" spans="1:20" ht="12.75" x14ac:dyDescent="0.2">
      <c r="A538" s="38"/>
      <c r="O538" s="87"/>
      <c r="P538" s="39"/>
      <c r="Q538" s="57"/>
      <c r="R538" s="57"/>
      <c r="S538" s="57"/>
      <c r="T538" s="57"/>
    </row>
    <row r="539" spans="1:20" ht="12.75" x14ac:dyDescent="0.2">
      <c r="A539" s="38"/>
      <c r="O539" s="87"/>
      <c r="P539" s="39"/>
      <c r="Q539" s="57"/>
      <c r="R539" s="57"/>
      <c r="S539" s="57"/>
      <c r="T539" s="57"/>
    </row>
    <row r="540" spans="1:20" ht="12.75" x14ac:dyDescent="0.2">
      <c r="A540" s="38"/>
      <c r="O540" s="87"/>
      <c r="P540" s="39"/>
      <c r="Q540" s="57"/>
      <c r="R540" s="57"/>
      <c r="S540" s="57"/>
      <c r="T540" s="57"/>
    </row>
    <row r="541" spans="1:20" ht="12.75" x14ac:dyDescent="0.2">
      <c r="A541" s="38"/>
      <c r="O541" s="87"/>
      <c r="P541" s="39"/>
      <c r="Q541" s="57"/>
      <c r="R541" s="57"/>
      <c r="S541" s="57"/>
      <c r="T541" s="57"/>
    </row>
    <row r="542" spans="1:20" ht="12.75" x14ac:dyDescent="0.2">
      <c r="A542" s="38"/>
      <c r="O542" s="87"/>
      <c r="P542" s="39"/>
      <c r="Q542" s="57"/>
      <c r="R542" s="57"/>
      <c r="S542" s="57"/>
      <c r="T542" s="57"/>
    </row>
    <row r="543" spans="1:20" ht="12.75" x14ac:dyDescent="0.2">
      <c r="A543" s="38"/>
      <c r="O543" s="87"/>
      <c r="P543" s="39"/>
      <c r="Q543" s="57"/>
      <c r="R543" s="57"/>
      <c r="S543" s="57"/>
      <c r="T543" s="57"/>
    </row>
    <row r="544" spans="1:20" ht="12.75" x14ac:dyDescent="0.2">
      <c r="A544" s="38"/>
      <c r="O544" s="87"/>
      <c r="P544" s="39"/>
      <c r="Q544" s="57"/>
      <c r="R544" s="57"/>
      <c r="S544" s="57"/>
      <c r="T544" s="57"/>
    </row>
    <row r="545" spans="1:20" ht="12.75" x14ac:dyDescent="0.2">
      <c r="A545" s="38"/>
      <c r="O545" s="87"/>
      <c r="P545" s="39"/>
      <c r="Q545" s="57"/>
      <c r="R545" s="57"/>
      <c r="S545" s="57"/>
      <c r="T545" s="57"/>
    </row>
    <row r="546" spans="1:20" ht="12.75" x14ac:dyDescent="0.2">
      <c r="A546" s="38"/>
      <c r="O546" s="87"/>
      <c r="P546" s="39"/>
      <c r="Q546" s="57"/>
      <c r="R546" s="57"/>
      <c r="S546" s="57"/>
      <c r="T546" s="57"/>
    </row>
    <row r="547" spans="1:20" ht="12.75" x14ac:dyDescent="0.2">
      <c r="A547" s="38"/>
      <c r="O547" s="87"/>
      <c r="P547" s="39"/>
      <c r="Q547" s="57"/>
      <c r="R547" s="57"/>
      <c r="S547" s="57"/>
      <c r="T547" s="57"/>
    </row>
    <row r="548" spans="1:20" ht="12.75" x14ac:dyDescent="0.2">
      <c r="A548" s="38"/>
      <c r="O548" s="87"/>
      <c r="P548" s="39"/>
      <c r="Q548" s="57"/>
      <c r="R548" s="57"/>
      <c r="S548" s="57"/>
      <c r="T548" s="57"/>
    </row>
    <row r="549" spans="1:20" ht="12.75" x14ac:dyDescent="0.2">
      <c r="A549" s="38"/>
      <c r="O549" s="87"/>
      <c r="P549" s="39"/>
      <c r="Q549" s="57"/>
      <c r="R549" s="57"/>
      <c r="S549" s="57"/>
      <c r="T549" s="57"/>
    </row>
    <row r="550" spans="1:20" ht="12.75" x14ac:dyDescent="0.2">
      <c r="A550" s="38"/>
      <c r="O550" s="87"/>
      <c r="P550" s="39"/>
      <c r="Q550" s="57"/>
      <c r="R550" s="57"/>
      <c r="S550" s="57"/>
      <c r="T550" s="57"/>
    </row>
    <row r="551" spans="1:20" ht="12.75" x14ac:dyDescent="0.2">
      <c r="A551" s="38"/>
      <c r="O551" s="87"/>
      <c r="P551" s="39"/>
      <c r="Q551" s="57"/>
      <c r="R551" s="57"/>
      <c r="S551" s="57"/>
      <c r="T551" s="57"/>
    </row>
    <row r="552" spans="1:20" ht="12.75" x14ac:dyDescent="0.2">
      <c r="A552" s="38"/>
      <c r="O552" s="87"/>
      <c r="P552" s="39"/>
      <c r="Q552" s="57"/>
      <c r="R552" s="57"/>
      <c r="S552" s="57"/>
      <c r="T552" s="57"/>
    </row>
    <row r="553" spans="1:20" ht="12.75" x14ac:dyDescent="0.2">
      <c r="A553" s="38"/>
      <c r="O553" s="87"/>
      <c r="P553" s="39"/>
      <c r="Q553" s="57"/>
      <c r="R553" s="57"/>
      <c r="S553" s="57"/>
      <c r="T553" s="57"/>
    </row>
    <row r="554" spans="1:20" ht="12.75" x14ac:dyDescent="0.2">
      <c r="A554" s="38"/>
      <c r="O554" s="87"/>
      <c r="P554" s="39"/>
      <c r="Q554" s="57"/>
      <c r="R554" s="57"/>
      <c r="S554" s="57"/>
      <c r="T554" s="57"/>
    </row>
    <row r="555" spans="1:20" ht="12.75" x14ac:dyDescent="0.2">
      <c r="A555" s="38"/>
      <c r="O555" s="87"/>
      <c r="P555" s="39"/>
      <c r="Q555" s="57"/>
      <c r="R555" s="57"/>
      <c r="S555" s="57"/>
      <c r="T555" s="57"/>
    </row>
    <row r="556" spans="1:20" ht="12.75" x14ac:dyDescent="0.2">
      <c r="A556" s="38"/>
      <c r="O556" s="87"/>
      <c r="P556" s="39"/>
      <c r="Q556" s="57"/>
      <c r="R556" s="57"/>
      <c r="S556" s="57"/>
      <c r="T556" s="57"/>
    </row>
    <row r="557" spans="1:20" ht="12.75" x14ac:dyDescent="0.2">
      <c r="A557" s="38"/>
      <c r="O557" s="87"/>
      <c r="P557" s="39"/>
      <c r="Q557" s="57"/>
      <c r="R557" s="57"/>
      <c r="S557" s="57"/>
      <c r="T557" s="57"/>
    </row>
    <row r="558" spans="1:20" ht="12.75" x14ac:dyDescent="0.2">
      <c r="A558" s="38"/>
      <c r="O558" s="87"/>
      <c r="P558" s="39"/>
      <c r="Q558" s="57"/>
      <c r="R558" s="57"/>
      <c r="S558" s="57"/>
      <c r="T558" s="57"/>
    </row>
    <row r="559" spans="1:20" ht="12.75" x14ac:dyDescent="0.2">
      <c r="A559" s="38"/>
      <c r="O559" s="87"/>
      <c r="P559" s="39"/>
      <c r="Q559" s="57"/>
      <c r="R559" s="57"/>
      <c r="S559" s="57"/>
      <c r="T559" s="57"/>
    </row>
    <row r="560" spans="1:20" ht="12.75" x14ac:dyDescent="0.2">
      <c r="A560" s="38"/>
      <c r="O560" s="87"/>
      <c r="P560" s="39"/>
      <c r="Q560" s="57"/>
      <c r="R560" s="57"/>
      <c r="S560" s="57"/>
      <c r="T560" s="57"/>
    </row>
    <row r="561" spans="1:20" ht="12.75" x14ac:dyDescent="0.2">
      <c r="A561" s="38"/>
      <c r="O561" s="87"/>
      <c r="P561" s="39"/>
      <c r="Q561" s="57"/>
      <c r="R561" s="57"/>
      <c r="S561" s="57"/>
      <c r="T561" s="57"/>
    </row>
    <row r="562" spans="1:20" ht="12.75" x14ac:dyDescent="0.2">
      <c r="A562" s="38"/>
      <c r="O562" s="87"/>
      <c r="P562" s="39"/>
      <c r="Q562" s="57"/>
      <c r="R562" s="57"/>
      <c r="S562" s="57"/>
      <c r="T562" s="57"/>
    </row>
    <row r="563" spans="1:20" ht="12.75" x14ac:dyDescent="0.2">
      <c r="A563" s="38"/>
      <c r="O563" s="87"/>
      <c r="P563" s="39"/>
      <c r="Q563" s="57"/>
      <c r="R563" s="57"/>
      <c r="S563" s="57"/>
      <c r="T563" s="57"/>
    </row>
    <row r="564" spans="1:20" ht="12.75" x14ac:dyDescent="0.2">
      <c r="A564" s="38"/>
      <c r="O564" s="87"/>
      <c r="P564" s="39"/>
      <c r="Q564" s="57"/>
      <c r="R564" s="57"/>
      <c r="S564" s="57"/>
      <c r="T564" s="57"/>
    </row>
    <row r="565" spans="1:20" ht="12.75" x14ac:dyDescent="0.2">
      <c r="A565" s="38"/>
      <c r="O565" s="87"/>
      <c r="P565" s="39"/>
      <c r="Q565" s="57"/>
      <c r="R565" s="57"/>
      <c r="S565" s="57"/>
      <c r="T565" s="57"/>
    </row>
    <row r="566" spans="1:20" ht="12.75" x14ac:dyDescent="0.2">
      <c r="A566" s="38"/>
      <c r="O566" s="87"/>
      <c r="P566" s="39"/>
      <c r="Q566" s="57"/>
      <c r="R566" s="57"/>
      <c r="S566" s="57"/>
      <c r="T566" s="57"/>
    </row>
    <row r="567" spans="1:20" ht="12.75" x14ac:dyDescent="0.2">
      <c r="A567" s="38"/>
      <c r="O567" s="87"/>
      <c r="P567" s="39"/>
      <c r="Q567" s="57"/>
      <c r="R567" s="57"/>
      <c r="S567" s="57"/>
      <c r="T567" s="57"/>
    </row>
    <row r="568" spans="1:20" ht="12.75" x14ac:dyDescent="0.2">
      <c r="A568" s="38"/>
      <c r="O568" s="87"/>
      <c r="P568" s="39"/>
      <c r="Q568" s="57"/>
      <c r="R568" s="57"/>
      <c r="S568" s="57"/>
      <c r="T568" s="57"/>
    </row>
    <row r="569" spans="1:20" ht="12.75" x14ac:dyDescent="0.2">
      <c r="A569" s="38"/>
      <c r="O569" s="87"/>
      <c r="P569" s="39"/>
      <c r="Q569" s="57"/>
      <c r="R569" s="57"/>
      <c r="S569" s="57"/>
      <c r="T569" s="57"/>
    </row>
    <row r="570" spans="1:20" ht="12.75" x14ac:dyDescent="0.2">
      <c r="A570" s="38"/>
      <c r="O570" s="87"/>
      <c r="P570" s="39"/>
      <c r="Q570" s="57"/>
      <c r="R570" s="57"/>
      <c r="S570" s="57"/>
      <c r="T570" s="57"/>
    </row>
    <row r="571" spans="1:20" ht="12.75" x14ac:dyDescent="0.2">
      <c r="A571" s="38"/>
      <c r="O571" s="87"/>
      <c r="P571" s="39"/>
      <c r="Q571" s="57"/>
      <c r="R571" s="57"/>
      <c r="S571" s="57"/>
      <c r="T571" s="57"/>
    </row>
    <row r="572" spans="1:20" ht="12.75" x14ac:dyDescent="0.2">
      <c r="A572" s="38"/>
      <c r="O572" s="87"/>
      <c r="P572" s="39"/>
      <c r="Q572" s="57"/>
      <c r="R572" s="57"/>
      <c r="S572" s="57"/>
      <c r="T572" s="57"/>
    </row>
    <row r="573" spans="1:20" ht="12.75" x14ac:dyDescent="0.2">
      <c r="A573" s="38"/>
      <c r="O573" s="87"/>
      <c r="P573" s="39"/>
      <c r="Q573" s="57"/>
      <c r="R573" s="57"/>
      <c r="S573" s="57"/>
      <c r="T573" s="57"/>
    </row>
    <row r="574" spans="1:20" ht="12.75" x14ac:dyDescent="0.2">
      <c r="A574" s="38"/>
      <c r="O574" s="87"/>
      <c r="P574" s="39"/>
      <c r="Q574" s="57"/>
      <c r="R574" s="57"/>
      <c r="S574" s="57"/>
      <c r="T574" s="57"/>
    </row>
    <row r="575" spans="1:20" ht="12.75" x14ac:dyDescent="0.2">
      <c r="A575" s="38"/>
      <c r="O575" s="87"/>
      <c r="P575" s="39"/>
      <c r="Q575" s="57"/>
      <c r="R575" s="57"/>
      <c r="S575" s="57"/>
      <c r="T575" s="57"/>
    </row>
    <row r="576" spans="1:20" ht="12.75" x14ac:dyDescent="0.2">
      <c r="A576" s="38"/>
      <c r="O576" s="87"/>
      <c r="P576" s="39"/>
      <c r="Q576" s="57"/>
      <c r="R576" s="57"/>
      <c r="S576" s="57"/>
      <c r="T576" s="57"/>
    </row>
    <row r="577" spans="1:20" ht="12.75" x14ac:dyDescent="0.2">
      <c r="A577" s="38"/>
      <c r="O577" s="87"/>
      <c r="P577" s="39"/>
      <c r="Q577" s="57"/>
      <c r="R577" s="57"/>
      <c r="S577" s="57"/>
      <c r="T577" s="57"/>
    </row>
    <row r="578" spans="1:20" ht="12.75" x14ac:dyDescent="0.2">
      <c r="A578" s="38"/>
      <c r="O578" s="87"/>
      <c r="P578" s="39"/>
      <c r="Q578" s="57"/>
      <c r="R578" s="57"/>
      <c r="S578" s="57"/>
      <c r="T578" s="57"/>
    </row>
    <row r="579" spans="1:20" ht="12.75" x14ac:dyDescent="0.2">
      <c r="A579" s="38"/>
      <c r="O579" s="87"/>
      <c r="P579" s="39"/>
      <c r="Q579" s="57"/>
      <c r="R579" s="57"/>
      <c r="S579" s="57"/>
      <c r="T579" s="57"/>
    </row>
    <row r="580" spans="1:20" ht="12.75" x14ac:dyDescent="0.2">
      <c r="A580" s="38"/>
      <c r="O580" s="87"/>
      <c r="P580" s="39"/>
      <c r="Q580" s="57"/>
      <c r="R580" s="57"/>
      <c r="S580" s="57"/>
      <c r="T580" s="57"/>
    </row>
    <row r="581" spans="1:20" ht="12.75" x14ac:dyDescent="0.2">
      <c r="A581" s="38"/>
      <c r="O581" s="87"/>
      <c r="P581" s="39"/>
      <c r="Q581" s="57"/>
      <c r="R581" s="57"/>
      <c r="S581" s="57"/>
      <c r="T581" s="57"/>
    </row>
    <row r="582" spans="1:20" ht="12.75" x14ac:dyDescent="0.2">
      <c r="A582" s="38"/>
      <c r="O582" s="87"/>
      <c r="P582" s="39"/>
      <c r="Q582" s="57"/>
      <c r="R582" s="57"/>
      <c r="S582" s="57"/>
      <c r="T582" s="57"/>
    </row>
    <row r="583" spans="1:20" ht="12.75" x14ac:dyDescent="0.2">
      <c r="A583" s="38"/>
      <c r="O583" s="87"/>
      <c r="P583" s="39"/>
      <c r="Q583" s="57"/>
      <c r="R583" s="57"/>
      <c r="S583" s="57"/>
      <c r="T583" s="57"/>
    </row>
    <row r="584" spans="1:20" ht="12.75" x14ac:dyDescent="0.2">
      <c r="A584" s="38"/>
      <c r="O584" s="87"/>
      <c r="P584" s="39"/>
      <c r="Q584" s="57"/>
      <c r="R584" s="57"/>
      <c r="S584" s="57"/>
      <c r="T584" s="57"/>
    </row>
    <row r="585" spans="1:20" ht="12.75" x14ac:dyDescent="0.2">
      <c r="A585" s="38"/>
      <c r="O585" s="87"/>
      <c r="P585" s="39"/>
      <c r="Q585" s="57"/>
      <c r="R585" s="57"/>
      <c r="S585" s="57"/>
      <c r="T585" s="57"/>
    </row>
    <row r="586" spans="1:20" ht="12.75" x14ac:dyDescent="0.2">
      <c r="A586" s="38"/>
      <c r="O586" s="87"/>
      <c r="P586" s="39"/>
      <c r="Q586" s="57"/>
      <c r="R586" s="57"/>
      <c r="S586" s="57"/>
      <c r="T586" s="57"/>
    </row>
    <row r="587" spans="1:20" ht="12.75" x14ac:dyDescent="0.2">
      <c r="A587" s="38"/>
      <c r="O587" s="87"/>
      <c r="P587" s="39"/>
      <c r="Q587" s="57"/>
      <c r="R587" s="57"/>
      <c r="S587" s="57"/>
      <c r="T587" s="57"/>
    </row>
    <row r="588" spans="1:20" ht="12.75" x14ac:dyDescent="0.2">
      <c r="A588" s="38"/>
      <c r="O588" s="87"/>
      <c r="P588" s="39"/>
      <c r="Q588" s="57"/>
      <c r="R588" s="57"/>
      <c r="S588" s="57"/>
      <c r="T588" s="57"/>
    </row>
    <row r="589" spans="1:20" ht="12.75" x14ac:dyDescent="0.2">
      <c r="A589" s="38"/>
      <c r="O589" s="87"/>
      <c r="P589" s="39"/>
      <c r="Q589" s="57"/>
      <c r="R589" s="57"/>
      <c r="S589" s="57"/>
      <c r="T589" s="57"/>
    </row>
    <row r="590" spans="1:20" ht="12.75" x14ac:dyDescent="0.2">
      <c r="A590" s="38"/>
      <c r="O590" s="87"/>
      <c r="P590" s="39"/>
      <c r="Q590" s="57"/>
      <c r="R590" s="57"/>
      <c r="S590" s="57"/>
      <c r="T590" s="57"/>
    </row>
    <row r="591" spans="1:20" ht="12.75" x14ac:dyDescent="0.2">
      <c r="A591" s="38"/>
      <c r="O591" s="87"/>
      <c r="P591" s="39"/>
      <c r="Q591" s="57"/>
      <c r="R591" s="57"/>
      <c r="S591" s="57"/>
      <c r="T591" s="57"/>
    </row>
    <row r="592" spans="1:20" ht="12.75" x14ac:dyDescent="0.2">
      <c r="A592" s="38"/>
      <c r="O592" s="87"/>
      <c r="P592" s="39"/>
      <c r="Q592" s="57"/>
      <c r="R592" s="57"/>
      <c r="S592" s="57"/>
      <c r="T592" s="57"/>
    </row>
    <row r="593" spans="1:20" ht="12.75" x14ac:dyDescent="0.2">
      <c r="A593" s="38"/>
      <c r="O593" s="87"/>
      <c r="P593" s="39"/>
      <c r="Q593" s="57"/>
      <c r="R593" s="57"/>
      <c r="S593" s="57"/>
      <c r="T593" s="57"/>
    </row>
    <row r="594" spans="1:20" ht="12.75" x14ac:dyDescent="0.2">
      <c r="A594" s="38"/>
      <c r="O594" s="87"/>
      <c r="P594" s="39"/>
      <c r="Q594" s="57"/>
      <c r="R594" s="57"/>
      <c r="S594" s="57"/>
      <c r="T594" s="57"/>
    </row>
    <row r="595" spans="1:20" ht="12.75" x14ac:dyDescent="0.2">
      <c r="A595" s="38"/>
      <c r="O595" s="87"/>
      <c r="P595" s="39"/>
      <c r="Q595" s="57"/>
      <c r="R595" s="57"/>
      <c r="S595" s="57"/>
      <c r="T595" s="57"/>
    </row>
    <row r="596" spans="1:20" ht="12.75" x14ac:dyDescent="0.2">
      <c r="A596" s="38"/>
      <c r="O596" s="87"/>
      <c r="P596" s="39"/>
      <c r="Q596" s="57"/>
      <c r="R596" s="57"/>
      <c r="S596" s="57"/>
      <c r="T596" s="57"/>
    </row>
    <row r="597" spans="1:20" ht="12.75" x14ac:dyDescent="0.2">
      <c r="A597" s="38"/>
      <c r="O597" s="87"/>
      <c r="P597" s="39"/>
      <c r="Q597" s="57"/>
      <c r="R597" s="57"/>
      <c r="S597" s="57"/>
      <c r="T597" s="57"/>
    </row>
    <row r="598" spans="1:20" ht="12.75" x14ac:dyDescent="0.2">
      <c r="A598" s="38"/>
      <c r="O598" s="87"/>
      <c r="P598" s="39"/>
      <c r="Q598" s="57"/>
      <c r="R598" s="57"/>
      <c r="S598" s="57"/>
      <c r="T598" s="57"/>
    </row>
    <row r="599" spans="1:20" ht="12.75" x14ac:dyDescent="0.2">
      <c r="A599" s="38"/>
      <c r="O599" s="87"/>
      <c r="P599" s="39"/>
      <c r="Q599" s="57"/>
      <c r="R599" s="57"/>
      <c r="S599" s="57"/>
      <c r="T599" s="57"/>
    </row>
    <row r="600" spans="1:20" ht="12.75" x14ac:dyDescent="0.2">
      <c r="A600" s="38"/>
      <c r="O600" s="87"/>
      <c r="P600" s="39"/>
      <c r="Q600" s="57"/>
      <c r="R600" s="57"/>
      <c r="S600" s="57"/>
      <c r="T600" s="57"/>
    </row>
    <row r="601" spans="1:20" ht="12.75" x14ac:dyDescent="0.2">
      <c r="A601" s="38"/>
      <c r="O601" s="87"/>
      <c r="P601" s="39"/>
      <c r="Q601" s="57"/>
      <c r="R601" s="57"/>
      <c r="S601" s="57"/>
      <c r="T601" s="57"/>
    </row>
    <row r="602" spans="1:20" ht="12.75" x14ac:dyDescent="0.2">
      <c r="A602" s="38"/>
      <c r="O602" s="87"/>
      <c r="P602" s="39"/>
      <c r="Q602" s="57"/>
      <c r="R602" s="57"/>
      <c r="S602" s="57"/>
      <c r="T602" s="57"/>
    </row>
    <row r="603" spans="1:20" ht="12.75" x14ac:dyDescent="0.2">
      <c r="A603" s="38"/>
      <c r="O603" s="87"/>
      <c r="P603" s="39"/>
      <c r="Q603" s="57"/>
      <c r="R603" s="57"/>
      <c r="S603" s="57"/>
      <c r="T603" s="57"/>
    </row>
    <row r="604" spans="1:20" ht="12.75" x14ac:dyDescent="0.2">
      <c r="A604" s="38"/>
      <c r="O604" s="87"/>
      <c r="P604" s="39"/>
      <c r="Q604" s="57"/>
      <c r="R604" s="57"/>
      <c r="S604" s="57"/>
      <c r="T604" s="57"/>
    </row>
    <row r="605" spans="1:20" ht="12.75" x14ac:dyDescent="0.2">
      <c r="A605" s="38"/>
      <c r="O605" s="87"/>
      <c r="P605" s="39"/>
      <c r="Q605" s="57"/>
      <c r="R605" s="57"/>
      <c r="S605" s="57"/>
      <c r="T605" s="57"/>
    </row>
    <row r="606" spans="1:20" ht="12.75" x14ac:dyDescent="0.2">
      <c r="A606" s="38"/>
      <c r="O606" s="87"/>
      <c r="P606" s="39"/>
      <c r="Q606" s="57"/>
      <c r="R606" s="57"/>
      <c r="S606" s="57"/>
      <c r="T606" s="57"/>
    </row>
    <row r="607" spans="1:20" ht="12.75" x14ac:dyDescent="0.2">
      <c r="A607" s="38"/>
      <c r="O607" s="87"/>
      <c r="P607" s="39"/>
      <c r="Q607" s="57"/>
      <c r="R607" s="57"/>
      <c r="S607" s="57"/>
      <c r="T607" s="57"/>
    </row>
    <row r="608" spans="1:20" ht="12.75" x14ac:dyDescent="0.2">
      <c r="A608" s="38"/>
      <c r="O608" s="87"/>
      <c r="P608" s="39"/>
      <c r="Q608" s="57"/>
      <c r="R608" s="57"/>
      <c r="S608" s="57"/>
      <c r="T608" s="57"/>
    </row>
    <row r="609" spans="1:20" ht="12.75" x14ac:dyDescent="0.2">
      <c r="A609" s="38"/>
      <c r="O609" s="87"/>
      <c r="P609" s="39"/>
      <c r="Q609" s="57"/>
      <c r="R609" s="57"/>
      <c r="S609" s="57"/>
      <c r="T609" s="57"/>
    </row>
    <row r="610" spans="1:20" ht="12.75" x14ac:dyDescent="0.2">
      <c r="A610" s="38"/>
      <c r="O610" s="87"/>
      <c r="P610" s="39"/>
      <c r="Q610" s="57"/>
      <c r="R610" s="57"/>
      <c r="S610" s="57"/>
      <c r="T610" s="57"/>
    </row>
    <row r="611" spans="1:20" ht="12.75" x14ac:dyDescent="0.2">
      <c r="A611" s="38"/>
      <c r="O611" s="87"/>
      <c r="P611" s="39"/>
      <c r="Q611" s="57"/>
      <c r="R611" s="57"/>
      <c r="S611" s="57"/>
      <c r="T611" s="57"/>
    </row>
    <row r="612" spans="1:20" ht="12.75" x14ac:dyDescent="0.2">
      <c r="A612" s="38"/>
      <c r="O612" s="87"/>
      <c r="P612" s="39"/>
      <c r="Q612" s="57"/>
      <c r="R612" s="57"/>
      <c r="S612" s="57"/>
      <c r="T612" s="57"/>
    </row>
    <row r="613" spans="1:20" ht="12.75" x14ac:dyDescent="0.2">
      <c r="A613" s="38"/>
      <c r="O613" s="87"/>
      <c r="P613" s="39"/>
      <c r="Q613" s="57"/>
      <c r="R613" s="57"/>
      <c r="S613" s="57"/>
      <c r="T613" s="57"/>
    </row>
    <row r="614" spans="1:20" ht="12.75" x14ac:dyDescent="0.2">
      <c r="A614" s="38"/>
      <c r="O614" s="87"/>
      <c r="P614" s="39"/>
      <c r="Q614" s="57"/>
      <c r="R614" s="57"/>
      <c r="S614" s="57"/>
      <c r="T614" s="57"/>
    </row>
    <row r="615" spans="1:20" ht="12.75" x14ac:dyDescent="0.2">
      <c r="A615" s="38"/>
      <c r="O615" s="87"/>
      <c r="P615" s="39"/>
      <c r="Q615" s="57"/>
      <c r="R615" s="57"/>
      <c r="S615" s="57"/>
      <c r="T615" s="57"/>
    </row>
    <row r="616" spans="1:20" ht="12.75" x14ac:dyDescent="0.2">
      <c r="A616" s="38"/>
      <c r="O616" s="87"/>
      <c r="P616" s="39"/>
      <c r="Q616" s="57"/>
      <c r="R616" s="57"/>
      <c r="S616" s="57"/>
      <c r="T616" s="57"/>
    </row>
    <row r="617" spans="1:20" ht="12.75" x14ac:dyDescent="0.2">
      <c r="A617" s="38"/>
      <c r="O617" s="87"/>
      <c r="P617" s="39"/>
      <c r="Q617" s="57"/>
      <c r="R617" s="57"/>
      <c r="S617" s="57"/>
      <c r="T617" s="57"/>
    </row>
    <row r="618" spans="1:20" ht="12.75" x14ac:dyDescent="0.2">
      <c r="A618" s="38"/>
      <c r="O618" s="87"/>
      <c r="P618" s="39"/>
      <c r="Q618" s="57"/>
      <c r="R618" s="57"/>
      <c r="S618" s="57"/>
      <c r="T618" s="57"/>
    </row>
    <row r="619" spans="1:20" ht="12.75" x14ac:dyDescent="0.2">
      <c r="A619" s="38"/>
      <c r="O619" s="87"/>
      <c r="P619" s="39"/>
      <c r="Q619" s="57"/>
      <c r="R619" s="57"/>
      <c r="S619" s="57"/>
      <c r="T619" s="57"/>
    </row>
    <row r="620" spans="1:20" ht="12.75" x14ac:dyDescent="0.2">
      <c r="A620" s="38"/>
      <c r="O620" s="87"/>
      <c r="P620" s="39"/>
      <c r="Q620" s="57"/>
      <c r="R620" s="57"/>
      <c r="S620" s="57"/>
      <c r="T620" s="57"/>
    </row>
    <row r="621" spans="1:20" ht="12.75" x14ac:dyDescent="0.2">
      <c r="A621" s="38"/>
      <c r="O621" s="87"/>
      <c r="P621" s="39"/>
      <c r="Q621" s="57"/>
      <c r="R621" s="57"/>
      <c r="S621" s="57"/>
      <c r="T621" s="57"/>
    </row>
    <row r="622" spans="1:20" ht="12.75" x14ac:dyDescent="0.2">
      <c r="A622" s="38"/>
      <c r="O622" s="87"/>
      <c r="P622" s="39"/>
      <c r="Q622" s="57"/>
      <c r="R622" s="57"/>
      <c r="S622" s="57"/>
      <c r="T622" s="57"/>
    </row>
    <row r="623" spans="1:20" ht="12.75" x14ac:dyDescent="0.2">
      <c r="A623" s="38"/>
      <c r="O623" s="87"/>
      <c r="P623" s="39"/>
      <c r="Q623" s="57"/>
      <c r="R623" s="57"/>
      <c r="S623" s="57"/>
      <c r="T623" s="57"/>
    </row>
    <row r="624" spans="1:20" ht="12.75" x14ac:dyDescent="0.2">
      <c r="A624" s="38"/>
      <c r="O624" s="87"/>
      <c r="P624" s="39"/>
      <c r="Q624" s="57"/>
      <c r="R624" s="57"/>
      <c r="S624" s="57"/>
      <c r="T624" s="57"/>
    </row>
    <row r="625" spans="1:20" ht="12.75" x14ac:dyDescent="0.2">
      <c r="A625" s="38"/>
      <c r="O625" s="87"/>
      <c r="P625" s="39"/>
      <c r="Q625" s="57"/>
      <c r="R625" s="57"/>
      <c r="S625" s="57"/>
      <c r="T625" s="57"/>
    </row>
    <row r="626" spans="1:20" ht="12.75" x14ac:dyDescent="0.2">
      <c r="A626" s="38"/>
      <c r="O626" s="87"/>
      <c r="P626" s="39"/>
      <c r="Q626" s="57"/>
      <c r="R626" s="57"/>
      <c r="S626" s="57"/>
      <c r="T626" s="57"/>
    </row>
    <row r="627" spans="1:20" ht="12.75" x14ac:dyDescent="0.2">
      <c r="A627" s="38"/>
      <c r="O627" s="87"/>
      <c r="P627" s="39"/>
      <c r="Q627" s="57"/>
      <c r="R627" s="57"/>
      <c r="S627" s="57"/>
      <c r="T627" s="57"/>
    </row>
    <row r="628" spans="1:20" ht="12.75" x14ac:dyDescent="0.2">
      <c r="A628" s="38"/>
      <c r="O628" s="87"/>
      <c r="P628" s="39"/>
      <c r="Q628" s="57"/>
      <c r="R628" s="57"/>
      <c r="S628" s="57"/>
      <c r="T628" s="57"/>
    </row>
    <row r="629" spans="1:20" ht="12.75" x14ac:dyDescent="0.2">
      <c r="A629" s="38"/>
      <c r="O629" s="87"/>
      <c r="P629" s="39"/>
      <c r="Q629" s="57"/>
      <c r="R629" s="57"/>
      <c r="S629" s="57"/>
      <c r="T629" s="57"/>
    </row>
    <row r="630" spans="1:20" ht="12.75" x14ac:dyDescent="0.2">
      <c r="A630" s="38"/>
      <c r="O630" s="87"/>
      <c r="P630" s="39"/>
      <c r="Q630" s="57"/>
      <c r="R630" s="57"/>
      <c r="S630" s="57"/>
      <c r="T630" s="57"/>
    </row>
    <row r="631" spans="1:20" ht="12.75" x14ac:dyDescent="0.2">
      <c r="A631" s="38"/>
      <c r="O631" s="87"/>
      <c r="P631" s="39"/>
      <c r="Q631" s="57"/>
      <c r="R631" s="57"/>
      <c r="S631" s="57"/>
      <c r="T631" s="57"/>
    </row>
    <row r="632" spans="1:20" ht="12.75" x14ac:dyDescent="0.2">
      <c r="A632" s="38"/>
      <c r="O632" s="87"/>
      <c r="P632" s="39"/>
      <c r="Q632" s="57"/>
      <c r="R632" s="57"/>
      <c r="S632" s="57"/>
      <c r="T632" s="57"/>
    </row>
    <row r="633" spans="1:20" ht="12.75" x14ac:dyDescent="0.2">
      <c r="A633" s="38"/>
      <c r="O633" s="87"/>
      <c r="P633" s="39"/>
      <c r="Q633" s="57"/>
      <c r="R633" s="57"/>
      <c r="S633" s="57"/>
      <c r="T633" s="57"/>
    </row>
    <row r="634" spans="1:20" ht="12.75" x14ac:dyDescent="0.2">
      <c r="A634" s="38"/>
      <c r="O634" s="87"/>
      <c r="P634" s="39"/>
      <c r="Q634" s="57"/>
      <c r="R634" s="57"/>
      <c r="S634" s="57"/>
      <c r="T634" s="57"/>
    </row>
    <row r="635" spans="1:20" ht="12.75" x14ac:dyDescent="0.2">
      <c r="A635" s="38"/>
      <c r="O635" s="87"/>
      <c r="P635" s="39"/>
      <c r="Q635" s="57"/>
      <c r="R635" s="57"/>
      <c r="S635" s="57"/>
      <c r="T635" s="57"/>
    </row>
    <row r="636" spans="1:20" ht="12.75" x14ac:dyDescent="0.2">
      <c r="A636" s="38"/>
      <c r="O636" s="87"/>
      <c r="P636" s="39"/>
      <c r="Q636" s="57"/>
      <c r="R636" s="57"/>
      <c r="S636" s="57"/>
      <c r="T636" s="57"/>
    </row>
    <row r="637" spans="1:20" ht="12.75" x14ac:dyDescent="0.2">
      <c r="A637" s="38"/>
      <c r="O637" s="87"/>
      <c r="P637" s="39"/>
      <c r="Q637" s="57"/>
      <c r="R637" s="57"/>
      <c r="S637" s="57"/>
      <c r="T637" s="57"/>
    </row>
    <row r="638" spans="1:20" ht="12.75" x14ac:dyDescent="0.2">
      <c r="A638" s="38"/>
      <c r="O638" s="87"/>
      <c r="P638" s="39"/>
      <c r="Q638" s="57"/>
      <c r="R638" s="57"/>
      <c r="S638" s="57"/>
      <c r="T638" s="57"/>
    </row>
    <row r="639" spans="1:20" ht="12.75" x14ac:dyDescent="0.2">
      <c r="A639" s="38"/>
      <c r="O639" s="87"/>
      <c r="P639" s="39"/>
      <c r="Q639" s="57"/>
      <c r="R639" s="57"/>
      <c r="S639" s="57"/>
      <c r="T639" s="57"/>
    </row>
    <row r="640" spans="1:20" ht="12.75" x14ac:dyDescent="0.2">
      <c r="A640" s="38"/>
      <c r="O640" s="87"/>
      <c r="P640" s="39"/>
      <c r="Q640" s="57"/>
      <c r="R640" s="57"/>
      <c r="S640" s="57"/>
      <c r="T640" s="57"/>
    </row>
    <row r="641" spans="1:20" ht="12.75" x14ac:dyDescent="0.2">
      <c r="A641" s="38"/>
      <c r="O641" s="87"/>
      <c r="P641" s="39"/>
      <c r="Q641" s="57"/>
      <c r="R641" s="57"/>
      <c r="S641" s="57"/>
      <c r="T641" s="57"/>
    </row>
    <row r="642" spans="1:20" ht="12.75" x14ac:dyDescent="0.2">
      <c r="A642" s="38"/>
      <c r="O642" s="87"/>
      <c r="P642" s="39"/>
      <c r="Q642" s="57"/>
      <c r="R642" s="57"/>
      <c r="S642" s="57"/>
      <c r="T642" s="57"/>
    </row>
    <row r="643" spans="1:20" ht="12.75" x14ac:dyDescent="0.2">
      <c r="A643" s="38"/>
      <c r="O643" s="87"/>
      <c r="P643" s="39"/>
      <c r="Q643" s="57"/>
      <c r="R643" s="57"/>
      <c r="S643" s="57"/>
      <c r="T643" s="57"/>
    </row>
    <row r="644" spans="1:20" ht="12.75" x14ac:dyDescent="0.2">
      <c r="A644" s="38"/>
      <c r="O644" s="87"/>
      <c r="P644" s="39"/>
      <c r="Q644" s="57"/>
      <c r="R644" s="57"/>
      <c r="S644" s="57"/>
      <c r="T644" s="57"/>
    </row>
    <row r="645" spans="1:20" ht="12.75" x14ac:dyDescent="0.2">
      <c r="A645" s="38"/>
      <c r="O645" s="87"/>
      <c r="P645" s="39"/>
      <c r="Q645" s="57"/>
      <c r="R645" s="57"/>
      <c r="S645" s="57"/>
      <c r="T645" s="57"/>
    </row>
    <row r="646" spans="1:20" ht="12.75" x14ac:dyDescent="0.2">
      <c r="A646" s="38"/>
      <c r="O646" s="87"/>
      <c r="P646" s="39"/>
      <c r="Q646" s="57"/>
      <c r="R646" s="57"/>
      <c r="S646" s="57"/>
      <c r="T646" s="57"/>
    </row>
    <row r="647" spans="1:20" ht="12.75" x14ac:dyDescent="0.2">
      <c r="A647" s="38"/>
      <c r="O647" s="87"/>
      <c r="P647" s="39"/>
      <c r="Q647" s="57"/>
      <c r="R647" s="57"/>
      <c r="S647" s="57"/>
      <c r="T647" s="57"/>
    </row>
    <row r="648" spans="1:20" ht="12.75" x14ac:dyDescent="0.2">
      <c r="A648" s="38"/>
      <c r="O648" s="87"/>
      <c r="P648" s="39"/>
      <c r="Q648" s="57"/>
      <c r="R648" s="57"/>
      <c r="S648" s="57"/>
      <c r="T648" s="57"/>
    </row>
    <row r="649" spans="1:20" ht="12.75" x14ac:dyDescent="0.2">
      <c r="A649" s="38"/>
      <c r="O649" s="87"/>
      <c r="P649" s="39"/>
      <c r="Q649" s="57"/>
      <c r="R649" s="57"/>
      <c r="S649" s="57"/>
      <c r="T649" s="57"/>
    </row>
    <row r="650" spans="1:20" ht="12.75" x14ac:dyDescent="0.2">
      <c r="A650" s="38"/>
      <c r="O650" s="87"/>
      <c r="P650" s="39"/>
      <c r="Q650" s="57"/>
      <c r="R650" s="57"/>
      <c r="S650" s="57"/>
      <c r="T650" s="57"/>
    </row>
    <row r="651" spans="1:20" ht="12.75" x14ac:dyDescent="0.2">
      <c r="A651" s="38"/>
      <c r="O651" s="87"/>
      <c r="P651" s="39"/>
      <c r="Q651" s="57"/>
      <c r="R651" s="57"/>
      <c r="S651" s="57"/>
      <c r="T651" s="57"/>
    </row>
    <row r="652" spans="1:20" ht="12.75" x14ac:dyDescent="0.2">
      <c r="A652" s="38"/>
      <c r="O652" s="87"/>
      <c r="P652" s="39"/>
      <c r="Q652" s="57"/>
      <c r="R652" s="57"/>
      <c r="S652" s="57"/>
      <c r="T652" s="57"/>
    </row>
    <row r="653" spans="1:20" ht="12.75" x14ac:dyDescent="0.2">
      <c r="A653" s="38"/>
      <c r="O653" s="87"/>
      <c r="P653" s="39"/>
      <c r="Q653" s="57"/>
      <c r="R653" s="57"/>
      <c r="S653" s="57"/>
      <c r="T653" s="57"/>
    </row>
    <row r="654" spans="1:20" ht="12.75" x14ac:dyDescent="0.2">
      <c r="A654" s="38"/>
      <c r="O654" s="87"/>
      <c r="P654" s="39"/>
      <c r="Q654" s="57"/>
      <c r="R654" s="57"/>
      <c r="S654" s="57"/>
      <c r="T654" s="57"/>
    </row>
    <row r="655" spans="1:20" ht="12.75" x14ac:dyDescent="0.2">
      <c r="A655" s="38"/>
      <c r="O655" s="87"/>
      <c r="P655" s="39"/>
      <c r="Q655" s="57"/>
      <c r="R655" s="57"/>
      <c r="S655" s="57"/>
      <c r="T655" s="57"/>
    </row>
    <row r="656" spans="1:20" ht="12.75" x14ac:dyDescent="0.2">
      <c r="A656" s="38"/>
      <c r="O656" s="87"/>
      <c r="P656" s="39"/>
      <c r="Q656" s="57"/>
      <c r="R656" s="57"/>
      <c r="S656" s="57"/>
      <c r="T656" s="57"/>
    </row>
    <row r="657" spans="1:20" ht="12.75" x14ac:dyDescent="0.2">
      <c r="A657" s="38"/>
      <c r="O657" s="87"/>
      <c r="P657" s="39"/>
      <c r="Q657" s="57"/>
      <c r="R657" s="57"/>
      <c r="S657" s="57"/>
      <c r="T657" s="57"/>
    </row>
    <row r="658" spans="1:20" ht="12.75" x14ac:dyDescent="0.2">
      <c r="A658" s="38"/>
      <c r="O658" s="87"/>
      <c r="P658" s="39"/>
      <c r="Q658" s="57"/>
      <c r="R658" s="57"/>
      <c r="S658" s="57"/>
      <c r="T658" s="57"/>
    </row>
    <row r="659" spans="1:20" ht="12.75" x14ac:dyDescent="0.2">
      <c r="A659" s="38"/>
      <c r="O659" s="87"/>
      <c r="P659" s="39"/>
      <c r="Q659" s="57"/>
      <c r="R659" s="57"/>
      <c r="S659" s="57"/>
      <c r="T659" s="57"/>
    </row>
    <row r="660" spans="1:20" ht="12.75" x14ac:dyDescent="0.2">
      <c r="A660" s="38"/>
      <c r="O660" s="87"/>
      <c r="P660" s="39"/>
      <c r="Q660" s="57"/>
      <c r="R660" s="57"/>
      <c r="S660" s="57"/>
      <c r="T660" s="57"/>
    </row>
    <row r="661" spans="1:20" ht="12.75" x14ac:dyDescent="0.2">
      <c r="A661" s="38"/>
      <c r="O661" s="87"/>
      <c r="P661" s="39"/>
      <c r="Q661" s="57"/>
      <c r="R661" s="57"/>
      <c r="S661" s="57"/>
      <c r="T661" s="57"/>
    </row>
    <row r="662" spans="1:20" ht="12.75" x14ac:dyDescent="0.2">
      <c r="A662" s="38"/>
      <c r="O662" s="87"/>
      <c r="P662" s="39"/>
      <c r="Q662" s="57"/>
      <c r="R662" s="57"/>
      <c r="S662" s="57"/>
      <c r="T662" s="57"/>
    </row>
    <row r="663" spans="1:20" ht="12.75" x14ac:dyDescent="0.2">
      <c r="A663" s="38"/>
      <c r="O663" s="87"/>
      <c r="P663" s="39"/>
      <c r="Q663" s="57"/>
      <c r="R663" s="57"/>
      <c r="S663" s="57"/>
      <c r="T663" s="57"/>
    </row>
    <row r="664" spans="1:20" ht="12.75" x14ac:dyDescent="0.2">
      <c r="A664" s="38"/>
      <c r="O664" s="87"/>
      <c r="P664" s="39"/>
      <c r="Q664" s="57"/>
      <c r="R664" s="57"/>
      <c r="S664" s="57"/>
      <c r="T664" s="57"/>
    </row>
    <row r="665" spans="1:20" ht="12.75" x14ac:dyDescent="0.2">
      <c r="A665" s="38"/>
      <c r="O665" s="87"/>
      <c r="P665" s="39"/>
      <c r="Q665" s="57"/>
      <c r="R665" s="57"/>
      <c r="S665" s="57"/>
      <c r="T665" s="57"/>
    </row>
    <row r="666" spans="1:20" ht="12.75" x14ac:dyDescent="0.2">
      <c r="A666" s="38"/>
      <c r="O666" s="87"/>
      <c r="P666" s="39"/>
      <c r="Q666" s="57"/>
      <c r="R666" s="57"/>
      <c r="S666" s="57"/>
      <c r="T666" s="57"/>
    </row>
    <row r="667" spans="1:20" ht="12.75" x14ac:dyDescent="0.2">
      <c r="A667" s="38"/>
      <c r="O667" s="87"/>
      <c r="P667" s="39"/>
      <c r="Q667" s="57"/>
      <c r="R667" s="57"/>
      <c r="S667" s="57"/>
      <c r="T667" s="57"/>
    </row>
    <row r="668" spans="1:20" ht="12.75" x14ac:dyDescent="0.2">
      <c r="A668" s="38"/>
      <c r="O668" s="87"/>
      <c r="P668" s="39"/>
      <c r="Q668" s="57"/>
      <c r="R668" s="57"/>
      <c r="S668" s="57"/>
      <c r="T668" s="57"/>
    </row>
    <row r="669" spans="1:20" ht="12.75" x14ac:dyDescent="0.2">
      <c r="A669" s="38"/>
      <c r="O669" s="87"/>
      <c r="P669" s="39"/>
      <c r="Q669" s="57"/>
      <c r="R669" s="57"/>
      <c r="S669" s="57"/>
      <c r="T669" s="57"/>
    </row>
    <row r="670" spans="1:20" ht="12.75" x14ac:dyDescent="0.2">
      <c r="A670" s="38"/>
      <c r="O670" s="87"/>
      <c r="P670" s="39"/>
      <c r="Q670" s="57"/>
      <c r="R670" s="57"/>
      <c r="S670" s="57"/>
      <c r="T670" s="57"/>
    </row>
    <row r="671" spans="1:20" ht="12.75" x14ac:dyDescent="0.2">
      <c r="A671" s="38"/>
      <c r="O671" s="87"/>
      <c r="P671" s="39"/>
      <c r="Q671" s="57"/>
      <c r="R671" s="57"/>
      <c r="S671" s="57"/>
      <c r="T671" s="57"/>
    </row>
    <row r="672" spans="1:20" ht="12.75" x14ac:dyDescent="0.2">
      <c r="A672" s="38"/>
      <c r="O672" s="87"/>
      <c r="P672" s="39"/>
      <c r="Q672" s="57"/>
      <c r="R672" s="57"/>
      <c r="S672" s="57"/>
      <c r="T672" s="57"/>
    </row>
    <row r="673" spans="1:20" ht="12.75" x14ac:dyDescent="0.2">
      <c r="A673" s="38"/>
      <c r="O673" s="87"/>
      <c r="P673" s="39"/>
      <c r="Q673" s="57"/>
      <c r="R673" s="57"/>
      <c r="S673" s="57"/>
      <c r="T673" s="57"/>
    </row>
    <row r="674" spans="1:20" ht="12.75" x14ac:dyDescent="0.2">
      <c r="A674" s="38"/>
      <c r="O674" s="87"/>
      <c r="P674" s="39"/>
      <c r="Q674" s="57"/>
      <c r="R674" s="57"/>
      <c r="S674" s="57"/>
      <c r="T674" s="57"/>
    </row>
    <row r="675" spans="1:20" ht="12.75" x14ac:dyDescent="0.2">
      <c r="A675" s="38"/>
      <c r="O675" s="87"/>
      <c r="P675" s="39"/>
      <c r="Q675" s="57"/>
      <c r="R675" s="57"/>
      <c r="S675" s="57"/>
      <c r="T675" s="57"/>
    </row>
    <row r="676" spans="1:20" ht="12.75" x14ac:dyDescent="0.2">
      <c r="A676" s="38"/>
      <c r="O676" s="87"/>
      <c r="P676" s="39"/>
      <c r="Q676" s="57"/>
      <c r="R676" s="57"/>
      <c r="S676" s="57"/>
      <c r="T676" s="57"/>
    </row>
    <row r="677" spans="1:20" ht="12.75" x14ac:dyDescent="0.2">
      <c r="A677" s="38"/>
      <c r="O677" s="87"/>
      <c r="P677" s="39"/>
      <c r="Q677" s="57"/>
      <c r="R677" s="57"/>
      <c r="S677" s="57"/>
      <c r="T677" s="57"/>
    </row>
    <row r="678" spans="1:20" ht="12.75" x14ac:dyDescent="0.2">
      <c r="A678" s="38"/>
      <c r="O678" s="87"/>
      <c r="P678" s="39"/>
      <c r="Q678" s="57"/>
      <c r="R678" s="57"/>
      <c r="S678" s="57"/>
      <c r="T678" s="57"/>
    </row>
    <row r="679" spans="1:20" ht="12.75" x14ac:dyDescent="0.2">
      <c r="A679" s="38"/>
      <c r="O679" s="87"/>
      <c r="P679" s="39"/>
      <c r="Q679" s="57"/>
      <c r="R679" s="57"/>
      <c r="S679" s="57"/>
      <c r="T679" s="57"/>
    </row>
    <row r="680" spans="1:20" ht="12.75" x14ac:dyDescent="0.2">
      <c r="A680" s="38"/>
      <c r="O680" s="87"/>
      <c r="P680" s="39"/>
      <c r="Q680" s="57"/>
      <c r="R680" s="57"/>
      <c r="S680" s="57"/>
      <c r="T680" s="57"/>
    </row>
    <row r="681" spans="1:20" ht="12.75" x14ac:dyDescent="0.2">
      <c r="A681" s="38"/>
      <c r="O681" s="87"/>
      <c r="P681" s="39"/>
      <c r="Q681" s="57"/>
      <c r="R681" s="57"/>
      <c r="S681" s="57"/>
      <c r="T681" s="57"/>
    </row>
    <row r="682" spans="1:20" ht="12.75" x14ac:dyDescent="0.2">
      <c r="A682" s="38"/>
      <c r="O682" s="87"/>
      <c r="P682" s="39"/>
      <c r="Q682" s="57"/>
      <c r="R682" s="57"/>
      <c r="S682" s="57"/>
      <c r="T682" s="57"/>
    </row>
    <row r="683" spans="1:20" ht="12.75" x14ac:dyDescent="0.2">
      <c r="A683" s="38"/>
      <c r="O683" s="87"/>
      <c r="P683" s="39"/>
      <c r="Q683" s="57"/>
      <c r="R683" s="57"/>
      <c r="S683" s="57"/>
      <c r="T683" s="57"/>
    </row>
    <row r="684" spans="1:20" ht="12.75" x14ac:dyDescent="0.2">
      <c r="A684" s="38"/>
      <c r="O684" s="87"/>
      <c r="P684" s="39"/>
      <c r="Q684" s="57"/>
      <c r="R684" s="57"/>
      <c r="S684" s="57"/>
      <c r="T684" s="57"/>
    </row>
    <row r="685" spans="1:20" ht="12.75" x14ac:dyDescent="0.2">
      <c r="A685" s="38"/>
      <c r="O685" s="87"/>
      <c r="P685" s="39"/>
      <c r="Q685" s="57"/>
      <c r="R685" s="57"/>
      <c r="S685" s="57"/>
      <c r="T685" s="57"/>
    </row>
    <row r="686" spans="1:20" ht="12.75" x14ac:dyDescent="0.2">
      <c r="A686" s="38"/>
      <c r="O686" s="87"/>
      <c r="P686" s="39"/>
      <c r="Q686" s="57"/>
      <c r="R686" s="57"/>
      <c r="S686" s="57"/>
      <c r="T686" s="57"/>
    </row>
    <row r="687" spans="1:20" ht="12.75" x14ac:dyDescent="0.2">
      <c r="A687" s="38"/>
      <c r="O687" s="87"/>
      <c r="P687" s="39"/>
      <c r="Q687" s="57"/>
      <c r="R687" s="57"/>
      <c r="S687" s="57"/>
      <c r="T687" s="57"/>
    </row>
    <row r="688" spans="1:20" ht="12.75" x14ac:dyDescent="0.2">
      <c r="A688" s="38"/>
      <c r="O688" s="87"/>
      <c r="P688" s="39"/>
      <c r="Q688" s="57"/>
      <c r="R688" s="57"/>
      <c r="S688" s="57"/>
      <c r="T688" s="57"/>
    </row>
    <row r="689" spans="1:20" ht="12.75" x14ac:dyDescent="0.2">
      <c r="A689" s="38"/>
      <c r="O689" s="87"/>
      <c r="P689" s="39"/>
      <c r="Q689" s="57"/>
      <c r="R689" s="57"/>
      <c r="S689" s="57"/>
      <c r="T689" s="57"/>
    </row>
    <row r="690" spans="1:20" ht="12.75" x14ac:dyDescent="0.2">
      <c r="A690" s="38"/>
      <c r="O690" s="87"/>
      <c r="P690" s="39"/>
      <c r="Q690" s="57"/>
      <c r="R690" s="57"/>
      <c r="S690" s="57"/>
      <c r="T690" s="57"/>
    </row>
    <row r="691" spans="1:20" ht="12.75" x14ac:dyDescent="0.2">
      <c r="A691" s="38"/>
      <c r="O691" s="87"/>
      <c r="P691" s="39"/>
      <c r="Q691" s="57"/>
      <c r="R691" s="57"/>
      <c r="S691" s="57"/>
      <c r="T691" s="57"/>
    </row>
    <row r="692" spans="1:20" ht="12.75" x14ac:dyDescent="0.2">
      <c r="A692" s="38"/>
      <c r="O692" s="87"/>
      <c r="P692" s="39"/>
      <c r="Q692" s="57"/>
      <c r="R692" s="57"/>
      <c r="S692" s="57"/>
      <c r="T692" s="57"/>
    </row>
    <row r="693" spans="1:20" ht="12.75" x14ac:dyDescent="0.2">
      <c r="A693" s="38"/>
      <c r="O693" s="87"/>
      <c r="P693" s="39"/>
      <c r="Q693" s="57"/>
      <c r="R693" s="57"/>
      <c r="S693" s="57"/>
      <c r="T693" s="57"/>
    </row>
    <row r="694" spans="1:20" ht="12.75" x14ac:dyDescent="0.2">
      <c r="A694" s="38"/>
      <c r="O694" s="87"/>
      <c r="P694" s="39"/>
      <c r="Q694" s="57"/>
      <c r="R694" s="57"/>
      <c r="S694" s="57"/>
      <c r="T694" s="57"/>
    </row>
    <row r="695" spans="1:20" ht="12.75" x14ac:dyDescent="0.2">
      <c r="A695" s="38"/>
      <c r="O695" s="87"/>
      <c r="P695" s="39"/>
      <c r="Q695" s="57"/>
      <c r="R695" s="57"/>
      <c r="S695" s="57"/>
      <c r="T695" s="57"/>
    </row>
    <row r="696" spans="1:20" ht="12.75" x14ac:dyDescent="0.2">
      <c r="A696" s="38"/>
      <c r="O696" s="87"/>
      <c r="P696" s="39"/>
      <c r="Q696" s="57"/>
      <c r="R696" s="57"/>
      <c r="S696" s="57"/>
      <c r="T696" s="57"/>
    </row>
    <row r="697" spans="1:20" ht="12.75" x14ac:dyDescent="0.2">
      <c r="A697" s="38"/>
      <c r="O697" s="87"/>
      <c r="P697" s="39"/>
      <c r="Q697" s="57"/>
      <c r="R697" s="57"/>
      <c r="S697" s="57"/>
      <c r="T697" s="57"/>
    </row>
    <row r="698" spans="1:20" ht="12.75" x14ac:dyDescent="0.2">
      <c r="A698" s="38"/>
      <c r="O698" s="87"/>
      <c r="P698" s="39"/>
      <c r="Q698" s="57"/>
      <c r="R698" s="57"/>
      <c r="S698" s="57"/>
      <c r="T698" s="57"/>
    </row>
    <row r="699" spans="1:20" ht="12.75" x14ac:dyDescent="0.2">
      <c r="A699" s="38"/>
      <c r="O699" s="87"/>
      <c r="P699" s="39"/>
      <c r="Q699" s="57"/>
      <c r="R699" s="57"/>
      <c r="S699" s="57"/>
      <c r="T699" s="57"/>
    </row>
    <row r="700" spans="1:20" ht="12.75" x14ac:dyDescent="0.2">
      <c r="A700" s="38"/>
      <c r="O700" s="87"/>
      <c r="P700" s="39"/>
      <c r="Q700" s="57"/>
      <c r="R700" s="57"/>
      <c r="S700" s="57"/>
      <c r="T700" s="57"/>
    </row>
    <row r="701" spans="1:20" ht="12.75" x14ac:dyDescent="0.2">
      <c r="A701" s="38"/>
      <c r="O701" s="87"/>
      <c r="P701" s="39"/>
      <c r="Q701" s="57"/>
      <c r="R701" s="57"/>
      <c r="S701" s="57"/>
      <c r="T701" s="57"/>
    </row>
    <row r="702" spans="1:20" ht="12.75" x14ac:dyDescent="0.2">
      <c r="A702" s="38"/>
      <c r="O702" s="87"/>
      <c r="P702" s="39"/>
      <c r="Q702" s="57"/>
      <c r="R702" s="57"/>
      <c r="S702" s="57"/>
      <c r="T702" s="57"/>
    </row>
    <row r="703" spans="1:20" ht="12.75" x14ac:dyDescent="0.2">
      <c r="A703" s="38"/>
      <c r="O703" s="87"/>
      <c r="P703" s="39"/>
      <c r="Q703" s="57"/>
      <c r="R703" s="57"/>
      <c r="S703" s="57"/>
      <c r="T703" s="57"/>
    </row>
    <row r="704" spans="1:20" ht="12.75" x14ac:dyDescent="0.2">
      <c r="A704" s="38"/>
      <c r="O704" s="87"/>
      <c r="P704" s="39"/>
      <c r="Q704" s="57"/>
      <c r="R704" s="57"/>
      <c r="S704" s="57"/>
      <c r="T704" s="57"/>
    </row>
    <row r="705" spans="1:20" ht="12.75" x14ac:dyDescent="0.2">
      <c r="A705" s="38"/>
      <c r="O705" s="87"/>
      <c r="P705" s="39"/>
      <c r="Q705" s="57"/>
      <c r="R705" s="57"/>
      <c r="S705" s="57"/>
      <c r="T705" s="57"/>
    </row>
    <row r="706" spans="1:20" ht="12.75" x14ac:dyDescent="0.2">
      <c r="A706" s="38"/>
      <c r="O706" s="87"/>
      <c r="P706" s="39"/>
      <c r="Q706" s="57"/>
      <c r="R706" s="57"/>
      <c r="S706" s="57"/>
      <c r="T706" s="57"/>
    </row>
    <row r="707" spans="1:20" ht="12.75" x14ac:dyDescent="0.2">
      <c r="A707" s="38"/>
      <c r="O707" s="87"/>
      <c r="P707" s="39"/>
      <c r="Q707" s="57"/>
      <c r="R707" s="57"/>
      <c r="S707" s="57"/>
      <c r="T707" s="57"/>
    </row>
    <row r="708" spans="1:20" ht="12.75" x14ac:dyDescent="0.2">
      <c r="A708" s="38"/>
      <c r="O708" s="87"/>
      <c r="P708" s="39"/>
      <c r="Q708" s="57"/>
      <c r="R708" s="57"/>
      <c r="S708" s="57"/>
      <c r="T708" s="57"/>
    </row>
    <row r="709" spans="1:20" ht="12.75" x14ac:dyDescent="0.2">
      <c r="A709" s="38"/>
      <c r="O709" s="87"/>
      <c r="P709" s="39"/>
      <c r="Q709" s="57"/>
      <c r="R709" s="57"/>
      <c r="S709" s="57"/>
      <c r="T709" s="57"/>
    </row>
    <row r="710" spans="1:20" ht="12.75" x14ac:dyDescent="0.2">
      <c r="A710" s="38"/>
      <c r="O710" s="87"/>
      <c r="P710" s="39"/>
      <c r="Q710" s="57"/>
      <c r="R710" s="57"/>
      <c r="S710" s="57"/>
      <c r="T710" s="57"/>
    </row>
    <row r="711" spans="1:20" ht="12.75" x14ac:dyDescent="0.2">
      <c r="A711" s="38"/>
      <c r="O711" s="87"/>
      <c r="P711" s="39"/>
      <c r="Q711" s="57"/>
      <c r="R711" s="57"/>
      <c r="S711" s="57"/>
      <c r="T711" s="57"/>
    </row>
    <row r="712" spans="1:20" ht="12.75" x14ac:dyDescent="0.2">
      <c r="A712" s="38"/>
      <c r="O712" s="87"/>
      <c r="P712" s="39"/>
      <c r="Q712" s="57"/>
      <c r="R712" s="57"/>
      <c r="S712" s="57"/>
      <c r="T712" s="57"/>
    </row>
    <row r="713" spans="1:20" ht="12.75" x14ac:dyDescent="0.2">
      <c r="A713" s="38"/>
      <c r="O713" s="87"/>
      <c r="P713" s="39"/>
      <c r="Q713" s="57"/>
      <c r="R713" s="57"/>
      <c r="S713" s="57"/>
      <c r="T713" s="57"/>
    </row>
    <row r="714" spans="1:20" ht="12.75" x14ac:dyDescent="0.2">
      <c r="A714" s="38"/>
      <c r="O714" s="87"/>
      <c r="P714" s="39"/>
      <c r="Q714" s="57"/>
      <c r="R714" s="57"/>
      <c r="S714" s="57"/>
      <c r="T714" s="57"/>
    </row>
    <row r="715" spans="1:20" ht="12.75" x14ac:dyDescent="0.2">
      <c r="A715" s="38"/>
      <c r="O715" s="87"/>
      <c r="P715" s="39"/>
      <c r="Q715" s="57"/>
      <c r="R715" s="57"/>
      <c r="S715" s="57"/>
      <c r="T715" s="57"/>
    </row>
    <row r="716" spans="1:20" ht="12.75" x14ac:dyDescent="0.2">
      <c r="A716" s="38"/>
      <c r="O716" s="87"/>
      <c r="P716" s="39"/>
      <c r="Q716" s="57"/>
      <c r="R716" s="57"/>
      <c r="S716" s="57"/>
      <c r="T716" s="57"/>
    </row>
    <row r="717" spans="1:20" ht="12.75" x14ac:dyDescent="0.2">
      <c r="A717" s="38"/>
      <c r="O717" s="87"/>
      <c r="P717" s="39"/>
      <c r="Q717" s="57"/>
      <c r="R717" s="57"/>
      <c r="S717" s="57"/>
      <c r="T717" s="57"/>
    </row>
    <row r="718" spans="1:20" ht="12.75" x14ac:dyDescent="0.2">
      <c r="A718" s="38"/>
      <c r="O718" s="87"/>
      <c r="P718" s="39"/>
      <c r="Q718" s="57"/>
      <c r="R718" s="57"/>
      <c r="S718" s="57"/>
      <c r="T718" s="57"/>
    </row>
    <row r="719" spans="1:20" ht="12.75" x14ac:dyDescent="0.2">
      <c r="A719" s="38"/>
      <c r="O719" s="87"/>
      <c r="P719" s="39"/>
      <c r="Q719" s="57"/>
      <c r="R719" s="57"/>
      <c r="S719" s="57"/>
      <c r="T719" s="57"/>
    </row>
    <row r="720" spans="1:20" ht="12.75" x14ac:dyDescent="0.2">
      <c r="A720" s="38"/>
      <c r="O720" s="87"/>
      <c r="P720" s="39"/>
      <c r="Q720" s="57"/>
      <c r="R720" s="57"/>
      <c r="S720" s="57"/>
      <c r="T720" s="57"/>
    </row>
    <row r="721" spans="1:20" ht="12.75" x14ac:dyDescent="0.2">
      <c r="A721" s="38"/>
      <c r="O721" s="87"/>
      <c r="P721" s="39"/>
      <c r="Q721" s="57"/>
      <c r="R721" s="57"/>
      <c r="S721" s="57"/>
      <c r="T721" s="57"/>
    </row>
    <row r="722" spans="1:20" ht="12.75" x14ac:dyDescent="0.2">
      <c r="A722" s="38"/>
      <c r="O722" s="87"/>
      <c r="P722" s="39"/>
      <c r="Q722" s="57"/>
      <c r="R722" s="57"/>
      <c r="S722" s="57"/>
      <c r="T722" s="57"/>
    </row>
    <row r="723" spans="1:20" ht="12.75" x14ac:dyDescent="0.2">
      <c r="A723" s="38"/>
      <c r="O723" s="87"/>
      <c r="P723" s="39"/>
      <c r="Q723" s="57"/>
      <c r="R723" s="57"/>
      <c r="S723" s="57"/>
      <c r="T723" s="57"/>
    </row>
    <row r="724" spans="1:20" ht="12.75" x14ac:dyDescent="0.2">
      <c r="A724" s="38"/>
      <c r="O724" s="87"/>
      <c r="P724" s="39"/>
      <c r="Q724" s="57"/>
      <c r="R724" s="57"/>
      <c r="S724" s="57"/>
      <c r="T724" s="57"/>
    </row>
    <row r="725" spans="1:20" ht="12.75" x14ac:dyDescent="0.2">
      <c r="A725" s="38"/>
      <c r="O725" s="87"/>
      <c r="P725" s="39"/>
      <c r="Q725" s="57"/>
      <c r="R725" s="57"/>
      <c r="S725" s="57"/>
      <c r="T725" s="57"/>
    </row>
    <row r="726" spans="1:20" ht="12.75" x14ac:dyDescent="0.2">
      <c r="A726" s="38"/>
      <c r="O726" s="87"/>
      <c r="P726" s="39"/>
      <c r="Q726" s="57"/>
      <c r="R726" s="57"/>
      <c r="S726" s="57"/>
      <c r="T726" s="57"/>
    </row>
    <row r="727" spans="1:20" ht="12.75" x14ac:dyDescent="0.2">
      <c r="A727" s="38"/>
      <c r="O727" s="87"/>
      <c r="P727" s="39"/>
      <c r="Q727" s="57"/>
      <c r="R727" s="57"/>
      <c r="S727" s="57"/>
      <c r="T727" s="57"/>
    </row>
    <row r="728" spans="1:20" ht="12.75" x14ac:dyDescent="0.2">
      <c r="A728" s="38"/>
      <c r="O728" s="87"/>
      <c r="P728" s="39"/>
      <c r="Q728" s="57"/>
      <c r="R728" s="57"/>
      <c r="S728" s="57"/>
      <c r="T728" s="57"/>
    </row>
    <row r="729" spans="1:20" ht="12.75" x14ac:dyDescent="0.2">
      <c r="A729" s="38"/>
      <c r="O729" s="87"/>
      <c r="P729" s="39"/>
      <c r="Q729" s="57"/>
      <c r="R729" s="57"/>
      <c r="S729" s="57"/>
      <c r="T729" s="57"/>
    </row>
    <row r="730" spans="1:20" ht="12.75" x14ac:dyDescent="0.2">
      <c r="A730" s="38"/>
      <c r="O730" s="87"/>
      <c r="P730" s="39"/>
      <c r="Q730" s="57"/>
      <c r="R730" s="57"/>
      <c r="S730" s="57"/>
      <c r="T730" s="57"/>
    </row>
    <row r="731" spans="1:20" ht="12.75" x14ac:dyDescent="0.2">
      <c r="A731" s="38"/>
      <c r="O731" s="87"/>
      <c r="P731" s="39"/>
      <c r="Q731" s="57"/>
      <c r="R731" s="57"/>
      <c r="S731" s="57"/>
      <c r="T731" s="57"/>
    </row>
    <row r="732" spans="1:20" ht="12.75" x14ac:dyDescent="0.2">
      <c r="A732" s="38"/>
      <c r="O732" s="87"/>
      <c r="P732" s="39"/>
      <c r="Q732" s="57"/>
      <c r="R732" s="57"/>
      <c r="S732" s="57"/>
      <c r="T732" s="57"/>
    </row>
    <row r="733" spans="1:20" ht="12.75" x14ac:dyDescent="0.2">
      <c r="A733" s="38"/>
      <c r="O733" s="87"/>
      <c r="P733" s="39"/>
      <c r="Q733" s="57"/>
      <c r="R733" s="57"/>
      <c r="S733" s="57"/>
      <c r="T733" s="57"/>
    </row>
    <row r="734" spans="1:20" ht="12.75" x14ac:dyDescent="0.2">
      <c r="A734" s="38"/>
      <c r="O734" s="87"/>
      <c r="P734" s="39"/>
      <c r="Q734" s="57"/>
      <c r="R734" s="57"/>
      <c r="S734" s="57"/>
      <c r="T734" s="57"/>
    </row>
    <row r="735" spans="1:20" ht="12.75" x14ac:dyDescent="0.2">
      <c r="A735" s="38"/>
      <c r="O735" s="87"/>
      <c r="P735" s="39"/>
      <c r="Q735" s="57"/>
      <c r="R735" s="57"/>
      <c r="S735" s="57"/>
      <c r="T735" s="57"/>
    </row>
    <row r="736" spans="1:20" ht="12.75" x14ac:dyDescent="0.2">
      <c r="A736" s="38"/>
      <c r="O736" s="87"/>
      <c r="P736" s="39"/>
      <c r="Q736" s="57"/>
      <c r="R736" s="57"/>
      <c r="S736" s="57"/>
      <c r="T736" s="57"/>
    </row>
    <row r="737" spans="1:20" ht="12.75" x14ac:dyDescent="0.2">
      <c r="A737" s="38"/>
      <c r="O737" s="87"/>
      <c r="P737" s="39"/>
      <c r="Q737" s="57"/>
      <c r="R737" s="57"/>
      <c r="S737" s="57"/>
      <c r="T737" s="57"/>
    </row>
    <row r="738" spans="1:20" ht="12.75" x14ac:dyDescent="0.2">
      <c r="A738" s="38"/>
      <c r="O738" s="87"/>
      <c r="P738" s="39"/>
      <c r="Q738" s="57"/>
      <c r="R738" s="57"/>
      <c r="S738" s="57"/>
      <c r="T738" s="57"/>
    </row>
    <row r="739" spans="1:20" ht="12.75" x14ac:dyDescent="0.2">
      <c r="A739" s="38"/>
      <c r="O739" s="87"/>
      <c r="P739" s="39"/>
      <c r="Q739" s="57"/>
      <c r="R739" s="57"/>
      <c r="S739" s="57"/>
      <c r="T739" s="57"/>
    </row>
    <row r="740" spans="1:20" ht="12.75" x14ac:dyDescent="0.2">
      <c r="A740" s="38"/>
      <c r="O740" s="87"/>
      <c r="P740" s="39"/>
      <c r="Q740" s="57"/>
      <c r="R740" s="57"/>
      <c r="S740" s="57"/>
      <c r="T740" s="57"/>
    </row>
    <row r="741" spans="1:20" ht="12.75" x14ac:dyDescent="0.2">
      <c r="A741" s="38"/>
      <c r="O741" s="87"/>
      <c r="P741" s="39"/>
      <c r="Q741" s="57"/>
      <c r="R741" s="57"/>
      <c r="S741" s="57"/>
      <c r="T741" s="57"/>
    </row>
    <row r="742" spans="1:20" ht="12.75" x14ac:dyDescent="0.2">
      <c r="A742" s="38"/>
      <c r="O742" s="87"/>
      <c r="P742" s="39"/>
      <c r="Q742" s="57"/>
      <c r="R742" s="57"/>
      <c r="S742" s="57"/>
      <c r="T742" s="57"/>
    </row>
    <row r="743" spans="1:20" ht="12.75" x14ac:dyDescent="0.2">
      <c r="A743" s="38"/>
      <c r="O743" s="87"/>
      <c r="P743" s="39"/>
      <c r="Q743" s="57"/>
      <c r="R743" s="57"/>
      <c r="S743" s="57"/>
      <c r="T743" s="57"/>
    </row>
    <row r="744" spans="1:20" ht="12.75" x14ac:dyDescent="0.2">
      <c r="A744" s="38"/>
      <c r="O744" s="87"/>
      <c r="P744" s="39"/>
      <c r="Q744" s="57"/>
      <c r="R744" s="57"/>
      <c r="S744" s="57"/>
      <c r="T744" s="57"/>
    </row>
    <row r="745" spans="1:20" ht="12.75" x14ac:dyDescent="0.2">
      <c r="A745" s="38"/>
      <c r="O745" s="87"/>
      <c r="P745" s="39"/>
      <c r="Q745" s="57"/>
      <c r="R745" s="57"/>
      <c r="S745" s="57"/>
      <c r="T745" s="57"/>
    </row>
    <row r="746" spans="1:20" ht="12.75" x14ac:dyDescent="0.2">
      <c r="A746" s="38"/>
      <c r="O746" s="87"/>
      <c r="P746" s="39"/>
      <c r="Q746" s="57"/>
      <c r="R746" s="57"/>
      <c r="S746" s="57"/>
      <c r="T746" s="57"/>
    </row>
    <row r="747" spans="1:20" ht="12.75" x14ac:dyDescent="0.2">
      <c r="A747" s="38"/>
      <c r="O747" s="87"/>
      <c r="P747" s="39"/>
      <c r="Q747" s="57"/>
      <c r="R747" s="57"/>
      <c r="S747" s="57"/>
      <c r="T747" s="57"/>
    </row>
    <row r="748" spans="1:20" ht="12.75" x14ac:dyDescent="0.2">
      <c r="A748" s="38"/>
      <c r="O748" s="87"/>
      <c r="P748" s="39"/>
      <c r="Q748" s="57"/>
      <c r="R748" s="57"/>
      <c r="S748" s="57"/>
      <c r="T748" s="57"/>
    </row>
    <row r="749" spans="1:20" ht="12.75" x14ac:dyDescent="0.2">
      <c r="A749" s="38"/>
      <c r="O749" s="87"/>
      <c r="P749" s="39"/>
      <c r="Q749" s="57"/>
      <c r="R749" s="57"/>
      <c r="S749" s="57"/>
      <c r="T749" s="57"/>
    </row>
    <row r="750" spans="1:20" ht="12.75" x14ac:dyDescent="0.2">
      <c r="A750" s="38"/>
      <c r="O750" s="87"/>
      <c r="P750" s="39"/>
      <c r="Q750" s="57"/>
      <c r="R750" s="57"/>
      <c r="S750" s="57"/>
      <c r="T750" s="57"/>
    </row>
    <row r="751" spans="1:20" ht="12.75" x14ac:dyDescent="0.2">
      <c r="A751" s="38"/>
      <c r="O751" s="87"/>
      <c r="P751" s="39"/>
      <c r="Q751" s="57"/>
      <c r="R751" s="57"/>
      <c r="S751" s="57"/>
      <c r="T751" s="57"/>
    </row>
    <row r="752" spans="1:20" ht="12.75" x14ac:dyDescent="0.2">
      <c r="A752" s="38"/>
      <c r="O752" s="87"/>
      <c r="P752" s="39"/>
      <c r="Q752" s="57"/>
      <c r="R752" s="57"/>
      <c r="S752" s="57"/>
      <c r="T752" s="57"/>
    </row>
    <row r="753" spans="1:20" ht="12.75" x14ac:dyDescent="0.2">
      <c r="A753" s="38"/>
      <c r="O753" s="87"/>
      <c r="P753" s="39"/>
      <c r="Q753" s="57"/>
      <c r="R753" s="57"/>
      <c r="S753" s="57"/>
      <c r="T753" s="57"/>
    </row>
    <row r="754" spans="1:20" ht="12.75" x14ac:dyDescent="0.2">
      <c r="A754" s="38"/>
      <c r="O754" s="87"/>
      <c r="P754" s="39"/>
      <c r="Q754" s="57"/>
      <c r="R754" s="57"/>
      <c r="S754" s="57"/>
      <c r="T754" s="57"/>
    </row>
    <row r="755" spans="1:20" ht="12.75" x14ac:dyDescent="0.2">
      <c r="A755" s="38"/>
      <c r="O755" s="87"/>
      <c r="P755" s="39"/>
      <c r="Q755" s="57"/>
      <c r="R755" s="57"/>
      <c r="S755" s="57"/>
      <c r="T755" s="57"/>
    </row>
    <row r="756" spans="1:20" ht="12.75" x14ac:dyDescent="0.2">
      <c r="A756" s="38"/>
      <c r="O756" s="87"/>
      <c r="P756" s="39"/>
      <c r="Q756" s="57"/>
      <c r="R756" s="57"/>
      <c r="S756" s="57"/>
      <c r="T756" s="57"/>
    </row>
    <row r="757" spans="1:20" ht="12.75" x14ac:dyDescent="0.2">
      <c r="A757" s="38"/>
      <c r="O757" s="87"/>
      <c r="P757" s="39"/>
      <c r="Q757" s="57"/>
      <c r="R757" s="57"/>
      <c r="S757" s="57"/>
      <c r="T757" s="57"/>
    </row>
    <row r="758" spans="1:20" ht="12.75" x14ac:dyDescent="0.2">
      <c r="A758" s="38"/>
      <c r="O758" s="87"/>
      <c r="P758" s="39"/>
      <c r="Q758" s="57"/>
      <c r="R758" s="57"/>
      <c r="S758" s="57"/>
      <c r="T758" s="57"/>
    </row>
    <row r="759" spans="1:20" ht="12.75" x14ac:dyDescent="0.2">
      <c r="A759" s="38"/>
      <c r="O759" s="87"/>
      <c r="P759" s="39"/>
      <c r="Q759" s="57"/>
      <c r="R759" s="57"/>
      <c r="S759" s="57"/>
      <c r="T759" s="57"/>
    </row>
    <row r="760" spans="1:20" ht="12.75" x14ac:dyDescent="0.2">
      <c r="A760" s="38"/>
      <c r="O760" s="87"/>
      <c r="P760" s="39"/>
      <c r="Q760" s="57"/>
      <c r="R760" s="57"/>
      <c r="S760" s="57"/>
      <c r="T760" s="57"/>
    </row>
    <row r="761" spans="1:20" ht="12.75" x14ac:dyDescent="0.2">
      <c r="A761" s="38"/>
      <c r="O761" s="87"/>
      <c r="P761" s="39"/>
      <c r="Q761" s="57"/>
      <c r="R761" s="57"/>
      <c r="S761" s="57"/>
      <c r="T761" s="57"/>
    </row>
    <row r="762" spans="1:20" ht="12.75" x14ac:dyDescent="0.2">
      <c r="A762" s="38"/>
      <c r="O762" s="87"/>
      <c r="P762" s="39"/>
      <c r="Q762" s="57"/>
      <c r="R762" s="57"/>
      <c r="S762" s="57"/>
      <c r="T762" s="57"/>
    </row>
    <row r="763" spans="1:20" ht="12.75" x14ac:dyDescent="0.2">
      <c r="A763" s="38"/>
      <c r="O763" s="87"/>
      <c r="P763" s="39"/>
      <c r="Q763" s="57"/>
      <c r="R763" s="57"/>
      <c r="S763" s="57"/>
      <c r="T763" s="57"/>
    </row>
    <row r="764" spans="1:20" ht="12.75" x14ac:dyDescent="0.2">
      <c r="A764" s="38"/>
      <c r="O764" s="87"/>
      <c r="P764" s="39"/>
      <c r="Q764" s="57"/>
      <c r="R764" s="57"/>
      <c r="S764" s="57"/>
      <c r="T764" s="57"/>
    </row>
    <row r="765" spans="1:20" ht="12.75" x14ac:dyDescent="0.2">
      <c r="A765" s="38"/>
      <c r="O765" s="87"/>
      <c r="P765" s="39"/>
      <c r="Q765" s="57"/>
      <c r="R765" s="57"/>
      <c r="S765" s="57"/>
      <c r="T765" s="57"/>
    </row>
    <row r="766" spans="1:20" ht="12.75" x14ac:dyDescent="0.2">
      <c r="A766" s="38"/>
      <c r="O766" s="87"/>
      <c r="P766" s="39"/>
      <c r="Q766" s="57"/>
      <c r="R766" s="57"/>
      <c r="S766" s="57"/>
      <c r="T766" s="57"/>
    </row>
    <row r="767" spans="1:20" ht="12.75" x14ac:dyDescent="0.2">
      <c r="A767" s="38"/>
      <c r="O767" s="87"/>
      <c r="P767" s="39"/>
      <c r="Q767" s="57"/>
      <c r="R767" s="57"/>
      <c r="S767" s="57"/>
      <c r="T767" s="57"/>
    </row>
    <row r="768" spans="1:20" ht="12.75" x14ac:dyDescent="0.2">
      <c r="A768" s="38"/>
      <c r="O768" s="87"/>
      <c r="P768" s="39"/>
      <c r="Q768" s="57"/>
      <c r="R768" s="57"/>
      <c r="S768" s="57"/>
      <c r="T768" s="57"/>
    </row>
    <row r="769" spans="1:20" ht="12.75" x14ac:dyDescent="0.2">
      <c r="A769" s="38"/>
      <c r="O769" s="87"/>
      <c r="P769" s="39"/>
      <c r="Q769" s="57"/>
      <c r="R769" s="57"/>
      <c r="S769" s="57"/>
      <c r="T769" s="57"/>
    </row>
    <row r="770" spans="1:20" ht="12.75" x14ac:dyDescent="0.2">
      <c r="A770" s="38"/>
      <c r="O770" s="87"/>
      <c r="P770" s="39"/>
      <c r="Q770" s="57"/>
      <c r="R770" s="57"/>
      <c r="S770" s="57"/>
      <c r="T770" s="57"/>
    </row>
    <row r="771" spans="1:20" ht="12.75" x14ac:dyDescent="0.2">
      <c r="A771" s="38"/>
      <c r="O771" s="87"/>
      <c r="P771" s="39"/>
      <c r="Q771" s="57"/>
      <c r="R771" s="57"/>
      <c r="S771" s="57"/>
      <c r="T771" s="57"/>
    </row>
    <row r="772" spans="1:20" ht="12.75" x14ac:dyDescent="0.2">
      <c r="A772" s="38"/>
      <c r="O772" s="87"/>
      <c r="P772" s="39"/>
      <c r="Q772" s="57"/>
      <c r="R772" s="57"/>
      <c r="S772" s="57"/>
      <c r="T772" s="57"/>
    </row>
    <row r="773" spans="1:20" ht="12.75" x14ac:dyDescent="0.2">
      <c r="A773" s="38"/>
      <c r="O773" s="87"/>
      <c r="P773" s="39"/>
      <c r="Q773" s="57"/>
      <c r="R773" s="57"/>
      <c r="S773" s="57"/>
      <c r="T773" s="57"/>
    </row>
    <row r="774" spans="1:20" ht="12.75" x14ac:dyDescent="0.2">
      <c r="A774" s="38"/>
      <c r="O774" s="87"/>
      <c r="P774" s="39"/>
      <c r="Q774" s="57"/>
      <c r="R774" s="57"/>
      <c r="S774" s="57"/>
      <c r="T774" s="57"/>
    </row>
    <row r="775" spans="1:20" ht="12.75" x14ac:dyDescent="0.2">
      <c r="A775" s="38"/>
      <c r="O775" s="87"/>
      <c r="P775" s="39"/>
      <c r="Q775" s="57"/>
      <c r="R775" s="57"/>
      <c r="S775" s="57"/>
      <c r="T775" s="57"/>
    </row>
    <row r="776" spans="1:20" ht="12.75" x14ac:dyDescent="0.2">
      <c r="A776" s="38"/>
      <c r="O776" s="87"/>
      <c r="P776" s="39"/>
      <c r="Q776" s="57"/>
      <c r="R776" s="57"/>
      <c r="S776" s="57"/>
      <c r="T776" s="57"/>
    </row>
    <row r="777" spans="1:20" ht="12.75" x14ac:dyDescent="0.2">
      <c r="A777" s="38"/>
      <c r="O777" s="87"/>
      <c r="P777" s="39"/>
      <c r="Q777" s="57"/>
      <c r="R777" s="57"/>
      <c r="S777" s="57"/>
      <c r="T777" s="57"/>
    </row>
    <row r="778" spans="1:20" ht="12.75" x14ac:dyDescent="0.2">
      <c r="A778" s="38"/>
      <c r="O778" s="87"/>
      <c r="P778" s="39"/>
      <c r="Q778" s="57"/>
      <c r="R778" s="57"/>
      <c r="S778" s="57"/>
      <c r="T778" s="57"/>
    </row>
    <row r="779" spans="1:20" ht="12.75" x14ac:dyDescent="0.2">
      <c r="A779" s="38"/>
      <c r="O779" s="87"/>
      <c r="P779" s="39"/>
      <c r="Q779" s="57"/>
      <c r="R779" s="57"/>
      <c r="S779" s="57"/>
      <c r="T779" s="57"/>
    </row>
    <row r="780" spans="1:20" ht="12.75" x14ac:dyDescent="0.2">
      <c r="A780" s="38"/>
      <c r="O780" s="87"/>
      <c r="P780" s="39"/>
      <c r="Q780" s="57"/>
      <c r="R780" s="57"/>
      <c r="S780" s="57"/>
      <c r="T780" s="57"/>
    </row>
    <row r="781" spans="1:20" ht="12.75" x14ac:dyDescent="0.2">
      <c r="A781" s="38"/>
      <c r="O781" s="87"/>
      <c r="P781" s="39"/>
      <c r="Q781" s="57"/>
      <c r="R781" s="57"/>
      <c r="S781" s="57"/>
      <c r="T781" s="57"/>
    </row>
    <row r="782" spans="1:20" ht="12.75" x14ac:dyDescent="0.2">
      <c r="A782" s="38"/>
      <c r="O782" s="87"/>
      <c r="P782" s="39"/>
      <c r="Q782" s="57"/>
      <c r="R782" s="57"/>
      <c r="S782" s="57"/>
      <c r="T782" s="57"/>
    </row>
    <row r="783" spans="1:20" ht="12.75" x14ac:dyDescent="0.2">
      <c r="A783" s="38"/>
      <c r="O783" s="87"/>
      <c r="P783" s="39"/>
      <c r="Q783" s="57"/>
      <c r="R783" s="57"/>
      <c r="S783" s="57"/>
      <c r="T783" s="57"/>
    </row>
    <row r="784" spans="1:20" ht="12.75" x14ac:dyDescent="0.2">
      <c r="A784" s="38"/>
      <c r="O784" s="87"/>
      <c r="P784" s="39"/>
      <c r="Q784" s="57"/>
      <c r="R784" s="57"/>
      <c r="S784" s="57"/>
      <c r="T784" s="57"/>
    </row>
    <row r="785" spans="1:20" ht="12.75" x14ac:dyDescent="0.2">
      <c r="A785" s="38"/>
      <c r="O785" s="87"/>
      <c r="P785" s="39"/>
      <c r="Q785" s="57"/>
      <c r="R785" s="57"/>
      <c r="S785" s="57"/>
      <c r="T785" s="57"/>
    </row>
    <row r="786" spans="1:20" ht="12.75" x14ac:dyDescent="0.2">
      <c r="A786" s="38"/>
      <c r="O786" s="87"/>
      <c r="P786" s="39"/>
      <c r="Q786" s="57"/>
      <c r="R786" s="57"/>
      <c r="S786" s="57"/>
      <c r="T786" s="57"/>
    </row>
    <row r="787" spans="1:20" ht="12.75" x14ac:dyDescent="0.2">
      <c r="A787" s="38"/>
      <c r="O787" s="87"/>
      <c r="P787" s="39"/>
      <c r="Q787" s="57"/>
      <c r="R787" s="57"/>
      <c r="S787" s="57"/>
      <c r="T787" s="57"/>
    </row>
    <row r="788" spans="1:20" ht="12.75" x14ac:dyDescent="0.2">
      <c r="A788" s="38"/>
      <c r="O788" s="87"/>
      <c r="P788" s="39"/>
      <c r="Q788" s="57"/>
      <c r="R788" s="57"/>
      <c r="S788" s="57"/>
      <c r="T788" s="57"/>
    </row>
    <row r="789" spans="1:20" ht="12.75" x14ac:dyDescent="0.2">
      <c r="A789" s="38"/>
      <c r="O789" s="87"/>
      <c r="P789" s="39"/>
      <c r="Q789" s="57"/>
      <c r="R789" s="57"/>
      <c r="S789" s="57"/>
      <c r="T789" s="57"/>
    </row>
    <row r="790" spans="1:20" ht="12.75" x14ac:dyDescent="0.2">
      <c r="A790" s="38"/>
      <c r="O790" s="87"/>
      <c r="P790" s="39"/>
      <c r="Q790" s="57"/>
      <c r="R790" s="57"/>
      <c r="S790" s="57"/>
      <c r="T790" s="57"/>
    </row>
    <row r="791" spans="1:20" ht="12.75" x14ac:dyDescent="0.2">
      <c r="A791" s="38"/>
      <c r="O791" s="87"/>
      <c r="P791" s="39"/>
      <c r="Q791" s="57"/>
      <c r="R791" s="57"/>
      <c r="S791" s="57"/>
      <c r="T791" s="57"/>
    </row>
    <row r="792" spans="1:20" ht="12.75" x14ac:dyDescent="0.2">
      <c r="A792" s="38"/>
      <c r="O792" s="87"/>
      <c r="P792" s="39"/>
      <c r="Q792" s="57"/>
      <c r="R792" s="57"/>
      <c r="S792" s="57"/>
      <c r="T792" s="57"/>
    </row>
    <row r="793" spans="1:20" ht="12.75" x14ac:dyDescent="0.2">
      <c r="A793" s="38"/>
      <c r="O793" s="87"/>
      <c r="P793" s="39"/>
      <c r="Q793" s="57"/>
      <c r="R793" s="57"/>
      <c r="S793" s="57"/>
      <c r="T793" s="57"/>
    </row>
    <row r="794" spans="1:20" ht="12.75" x14ac:dyDescent="0.2">
      <c r="A794" s="38"/>
      <c r="O794" s="87"/>
      <c r="P794" s="39"/>
      <c r="Q794" s="57"/>
      <c r="R794" s="57"/>
      <c r="S794" s="57"/>
      <c r="T794" s="57"/>
    </row>
    <row r="795" spans="1:20" ht="12.75" x14ac:dyDescent="0.2">
      <c r="A795" s="38"/>
      <c r="O795" s="87"/>
      <c r="P795" s="39"/>
      <c r="Q795" s="57"/>
      <c r="R795" s="57"/>
      <c r="S795" s="57"/>
      <c r="T795" s="57"/>
    </row>
    <row r="796" spans="1:20" ht="12.75" x14ac:dyDescent="0.2">
      <c r="A796" s="38"/>
      <c r="O796" s="87"/>
      <c r="P796" s="39"/>
      <c r="Q796" s="57"/>
      <c r="R796" s="57"/>
      <c r="S796" s="57"/>
      <c r="T796" s="57"/>
    </row>
    <row r="797" spans="1:20" ht="12.75" x14ac:dyDescent="0.2">
      <c r="A797" s="38"/>
      <c r="O797" s="87"/>
      <c r="P797" s="39"/>
      <c r="Q797" s="57"/>
      <c r="R797" s="57"/>
      <c r="S797" s="57"/>
      <c r="T797" s="57"/>
    </row>
    <row r="798" spans="1:20" ht="12.75" x14ac:dyDescent="0.2">
      <c r="A798" s="38"/>
      <c r="O798" s="87"/>
      <c r="P798" s="39"/>
      <c r="Q798" s="57"/>
      <c r="R798" s="57"/>
      <c r="S798" s="57"/>
      <c r="T798" s="57"/>
    </row>
    <row r="799" spans="1:20" ht="12.75" x14ac:dyDescent="0.2">
      <c r="A799" s="38"/>
      <c r="O799" s="87"/>
      <c r="P799" s="39"/>
      <c r="Q799" s="57"/>
      <c r="R799" s="57"/>
      <c r="S799" s="57"/>
      <c r="T799" s="57"/>
    </row>
    <row r="800" spans="1:20" ht="12.75" x14ac:dyDescent="0.2">
      <c r="A800" s="38"/>
      <c r="O800" s="87"/>
      <c r="P800" s="39"/>
      <c r="Q800" s="57"/>
      <c r="R800" s="57"/>
      <c r="S800" s="57"/>
      <c r="T800" s="57"/>
    </row>
    <row r="801" spans="1:20" ht="12.75" x14ac:dyDescent="0.2">
      <c r="A801" s="38"/>
      <c r="O801" s="87"/>
      <c r="P801" s="39"/>
      <c r="Q801" s="57"/>
      <c r="R801" s="57"/>
      <c r="S801" s="57"/>
      <c r="T801" s="57"/>
    </row>
    <row r="802" spans="1:20" ht="12.75" x14ac:dyDescent="0.2">
      <c r="A802" s="38"/>
      <c r="O802" s="87"/>
      <c r="P802" s="39"/>
      <c r="Q802" s="57"/>
      <c r="R802" s="57"/>
      <c r="S802" s="57"/>
      <c r="T802" s="57"/>
    </row>
    <row r="803" spans="1:20" ht="12.75" x14ac:dyDescent="0.2">
      <c r="A803" s="38"/>
      <c r="O803" s="87"/>
      <c r="P803" s="39"/>
      <c r="Q803" s="57"/>
      <c r="R803" s="57"/>
      <c r="S803" s="57"/>
      <c r="T803" s="57"/>
    </row>
    <row r="804" spans="1:20" ht="12.75" x14ac:dyDescent="0.2">
      <c r="A804" s="38"/>
      <c r="O804" s="87"/>
      <c r="P804" s="39"/>
      <c r="Q804" s="57"/>
      <c r="R804" s="57"/>
      <c r="S804" s="57"/>
      <c r="T804" s="57"/>
    </row>
    <row r="805" spans="1:20" ht="12.75" x14ac:dyDescent="0.2">
      <c r="A805" s="38"/>
      <c r="O805" s="87"/>
      <c r="P805" s="39"/>
      <c r="Q805" s="57"/>
      <c r="R805" s="57"/>
      <c r="S805" s="57"/>
      <c r="T805" s="57"/>
    </row>
    <row r="806" spans="1:20" ht="12.75" x14ac:dyDescent="0.2">
      <c r="A806" s="38"/>
      <c r="O806" s="87"/>
      <c r="P806" s="39"/>
      <c r="Q806" s="57"/>
      <c r="R806" s="57"/>
      <c r="S806" s="57"/>
      <c r="T806" s="57"/>
    </row>
    <row r="807" spans="1:20" ht="12.75" x14ac:dyDescent="0.2">
      <c r="A807" s="38"/>
      <c r="O807" s="87"/>
      <c r="P807" s="39"/>
      <c r="Q807" s="57"/>
      <c r="R807" s="57"/>
      <c r="S807" s="57"/>
      <c r="T807" s="57"/>
    </row>
    <row r="808" spans="1:20" ht="12.75" x14ac:dyDescent="0.2">
      <c r="A808" s="38"/>
      <c r="O808" s="87"/>
      <c r="P808" s="39"/>
      <c r="Q808" s="57"/>
      <c r="R808" s="57"/>
      <c r="S808" s="57"/>
      <c r="T808" s="57"/>
    </row>
    <row r="809" spans="1:20" ht="12.75" x14ac:dyDescent="0.2">
      <c r="A809" s="38"/>
      <c r="O809" s="87"/>
      <c r="P809" s="39"/>
      <c r="Q809" s="57"/>
      <c r="R809" s="57"/>
      <c r="S809" s="57"/>
      <c r="T809" s="57"/>
    </row>
    <row r="810" spans="1:20" ht="12.75" x14ac:dyDescent="0.2">
      <c r="A810" s="38"/>
      <c r="O810" s="87"/>
      <c r="P810" s="39"/>
      <c r="Q810" s="57"/>
      <c r="R810" s="57"/>
      <c r="S810" s="57"/>
      <c r="T810" s="57"/>
    </row>
    <row r="811" spans="1:20" ht="12.75" x14ac:dyDescent="0.2">
      <c r="A811" s="38"/>
      <c r="O811" s="87"/>
      <c r="P811" s="39"/>
      <c r="Q811" s="57"/>
      <c r="R811" s="57"/>
      <c r="S811" s="57"/>
      <c r="T811" s="57"/>
    </row>
    <row r="812" spans="1:20" ht="12.75" x14ac:dyDescent="0.2">
      <c r="A812" s="38"/>
      <c r="O812" s="87"/>
      <c r="P812" s="39"/>
      <c r="Q812" s="57"/>
      <c r="R812" s="57"/>
      <c r="S812" s="57"/>
      <c r="T812" s="57"/>
    </row>
    <row r="813" spans="1:20" ht="12.75" x14ac:dyDescent="0.2">
      <c r="A813" s="38"/>
      <c r="O813" s="87"/>
      <c r="P813" s="39"/>
      <c r="Q813" s="57"/>
      <c r="R813" s="57"/>
      <c r="S813" s="57"/>
      <c r="T813" s="57"/>
    </row>
    <row r="814" spans="1:20" ht="12.75" x14ac:dyDescent="0.2">
      <c r="A814" s="38"/>
      <c r="O814" s="87"/>
      <c r="P814" s="39"/>
      <c r="Q814" s="57"/>
      <c r="R814" s="57"/>
      <c r="S814" s="57"/>
      <c r="T814" s="57"/>
    </row>
    <row r="815" spans="1:20" ht="12.75" x14ac:dyDescent="0.2">
      <c r="A815" s="38"/>
      <c r="O815" s="87"/>
      <c r="P815" s="39"/>
      <c r="Q815" s="57"/>
      <c r="R815" s="57"/>
      <c r="S815" s="57"/>
      <c r="T815" s="57"/>
    </row>
    <row r="816" spans="1:20" ht="12.75" x14ac:dyDescent="0.2">
      <c r="A816" s="38"/>
      <c r="O816" s="87"/>
      <c r="P816" s="39"/>
      <c r="Q816" s="57"/>
      <c r="R816" s="57"/>
      <c r="S816" s="57"/>
      <c r="T816" s="57"/>
    </row>
    <row r="817" spans="1:20" ht="12.75" x14ac:dyDescent="0.2">
      <c r="A817" s="38"/>
      <c r="O817" s="87"/>
      <c r="P817" s="39"/>
      <c r="Q817" s="57"/>
      <c r="R817" s="57"/>
      <c r="S817" s="57"/>
      <c r="T817" s="57"/>
    </row>
    <row r="818" spans="1:20" ht="12.75" x14ac:dyDescent="0.2">
      <c r="A818" s="38"/>
      <c r="O818" s="87"/>
      <c r="P818" s="39"/>
      <c r="Q818" s="57"/>
      <c r="R818" s="57"/>
      <c r="S818" s="57"/>
      <c r="T818" s="57"/>
    </row>
    <row r="819" spans="1:20" ht="12.75" x14ac:dyDescent="0.2">
      <c r="A819" s="38"/>
      <c r="O819" s="87"/>
      <c r="P819" s="39"/>
      <c r="Q819" s="57"/>
      <c r="R819" s="57"/>
      <c r="S819" s="57"/>
      <c r="T819" s="57"/>
    </row>
    <row r="820" spans="1:20" ht="12.75" x14ac:dyDescent="0.2">
      <c r="A820" s="38"/>
      <c r="O820" s="87"/>
      <c r="P820" s="39"/>
      <c r="Q820" s="57"/>
      <c r="R820" s="57"/>
      <c r="S820" s="57"/>
      <c r="T820" s="57"/>
    </row>
    <row r="821" spans="1:20" ht="12.75" x14ac:dyDescent="0.2">
      <c r="A821" s="38"/>
      <c r="O821" s="87"/>
      <c r="P821" s="39"/>
      <c r="Q821" s="57"/>
      <c r="R821" s="57"/>
      <c r="S821" s="57"/>
      <c r="T821" s="57"/>
    </row>
    <row r="822" spans="1:20" ht="12.75" x14ac:dyDescent="0.2">
      <c r="A822" s="38"/>
      <c r="O822" s="87"/>
      <c r="P822" s="39"/>
      <c r="Q822" s="57"/>
      <c r="R822" s="57"/>
      <c r="S822" s="57"/>
      <c r="T822" s="57"/>
    </row>
    <row r="823" spans="1:20" ht="12.75" x14ac:dyDescent="0.2">
      <c r="A823" s="38"/>
      <c r="O823" s="87"/>
      <c r="P823" s="39"/>
      <c r="Q823" s="57"/>
      <c r="R823" s="57"/>
      <c r="S823" s="57"/>
      <c r="T823" s="57"/>
    </row>
    <row r="824" spans="1:20" ht="12.75" x14ac:dyDescent="0.2">
      <c r="A824" s="38"/>
      <c r="O824" s="87"/>
      <c r="P824" s="39"/>
      <c r="Q824" s="57"/>
      <c r="R824" s="57"/>
      <c r="S824" s="57"/>
      <c r="T824" s="57"/>
    </row>
    <row r="825" spans="1:20" ht="12.75" x14ac:dyDescent="0.2">
      <c r="A825" s="38"/>
      <c r="O825" s="87"/>
      <c r="P825" s="39"/>
      <c r="Q825" s="57"/>
      <c r="R825" s="57"/>
      <c r="S825" s="57"/>
      <c r="T825" s="57"/>
    </row>
    <row r="826" spans="1:20" ht="12.75" x14ac:dyDescent="0.2">
      <c r="A826" s="38"/>
      <c r="O826" s="87"/>
      <c r="P826" s="39"/>
      <c r="Q826" s="57"/>
      <c r="R826" s="57"/>
      <c r="S826" s="57"/>
      <c r="T826" s="57"/>
    </row>
    <row r="827" spans="1:20" ht="12.75" x14ac:dyDescent="0.2">
      <c r="A827" s="38"/>
      <c r="O827" s="87"/>
      <c r="P827" s="39"/>
      <c r="Q827" s="57"/>
      <c r="R827" s="57"/>
      <c r="S827" s="57"/>
      <c r="T827" s="57"/>
    </row>
    <row r="828" spans="1:20" ht="12.75" x14ac:dyDescent="0.2">
      <c r="A828" s="38"/>
      <c r="O828" s="87"/>
      <c r="P828" s="39"/>
      <c r="Q828" s="57"/>
      <c r="R828" s="57"/>
      <c r="S828" s="57"/>
      <c r="T828" s="57"/>
    </row>
    <row r="829" spans="1:20" ht="12.75" x14ac:dyDescent="0.2">
      <c r="A829" s="38"/>
      <c r="O829" s="87"/>
      <c r="P829" s="39"/>
      <c r="Q829" s="57"/>
      <c r="R829" s="57"/>
      <c r="S829" s="57"/>
      <c r="T829" s="57"/>
    </row>
    <row r="830" spans="1:20" ht="12.75" x14ac:dyDescent="0.2">
      <c r="A830" s="38"/>
      <c r="O830" s="87"/>
      <c r="P830" s="39"/>
      <c r="Q830" s="57"/>
      <c r="R830" s="57"/>
      <c r="S830" s="57"/>
      <c r="T830" s="57"/>
    </row>
    <row r="831" spans="1:20" ht="12.75" x14ac:dyDescent="0.2">
      <c r="A831" s="38"/>
      <c r="O831" s="87"/>
      <c r="P831" s="39"/>
      <c r="Q831" s="57"/>
      <c r="R831" s="57"/>
      <c r="S831" s="57"/>
      <c r="T831" s="57"/>
    </row>
    <row r="832" spans="1:20" ht="12.75" x14ac:dyDescent="0.2">
      <c r="A832" s="38"/>
      <c r="O832" s="87"/>
      <c r="P832" s="39"/>
      <c r="Q832" s="57"/>
      <c r="R832" s="57"/>
      <c r="S832" s="57"/>
      <c r="T832" s="57"/>
    </row>
    <row r="833" spans="1:20" ht="12.75" x14ac:dyDescent="0.2">
      <c r="A833" s="38"/>
      <c r="O833" s="87"/>
      <c r="P833" s="39"/>
      <c r="Q833" s="57"/>
      <c r="R833" s="57"/>
      <c r="S833" s="57"/>
      <c r="T833" s="57"/>
    </row>
    <row r="834" spans="1:20" ht="12.75" x14ac:dyDescent="0.2">
      <c r="A834" s="38"/>
      <c r="O834" s="87"/>
      <c r="P834" s="39"/>
      <c r="Q834" s="57"/>
      <c r="R834" s="57"/>
      <c r="S834" s="57"/>
      <c r="T834" s="57"/>
    </row>
    <row r="835" spans="1:20" ht="12.75" x14ac:dyDescent="0.2">
      <c r="A835" s="38"/>
      <c r="O835" s="87"/>
      <c r="P835" s="39"/>
      <c r="Q835" s="57"/>
      <c r="R835" s="57"/>
      <c r="S835" s="57"/>
      <c r="T835" s="57"/>
    </row>
    <row r="836" spans="1:20" ht="12.75" x14ac:dyDescent="0.2">
      <c r="A836" s="38"/>
      <c r="O836" s="87"/>
      <c r="P836" s="39"/>
      <c r="Q836" s="57"/>
      <c r="R836" s="57"/>
      <c r="S836" s="57"/>
      <c r="T836" s="57"/>
    </row>
    <row r="837" spans="1:20" ht="12.75" x14ac:dyDescent="0.2">
      <c r="A837" s="38"/>
      <c r="O837" s="87"/>
      <c r="P837" s="39"/>
      <c r="Q837" s="57"/>
      <c r="R837" s="57"/>
      <c r="S837" s="57"/>
      <c r="T837" s="57"/>
    </row>
    <row r="838" spans="1:20" ht="12.75" x14ac:dyDescent="0.2">
      <c r="A838" s="38"/>
      <c r="O838" s="87"/>
      <c r="P838" s="39"/>
      <c r="Q838" s="57"/>
      <c r="R838" s="57"/>
      <c r="S838" s="57"/>
      <c r="T838" s="57"/>
    </row>
    <row r="839" spans="1:20" ht="12.75" x14ac:dyDescent="0.2">
      <c r="A839" s="38"/>
      <c r="O839" s="87"/>
      <c r="P839" s="39"/>
      <c r="Q839" s="57"/>
      <c r="R839" s="57"/>
      <c r="S839" s="57"/>
      <c r="T839" s="57"/>
    </row>
    <row r="840" spans="1:20" ht="12.75" x14ac:dyDescent="0.2">
      <c r="A840" s="38"/>
      <c r="O840" s="87"/>
      <c r="P840" s="39"/>
      <c r="Q840" s="57"/>
      <c r="R840" s="57"/>
      <c r="S840" s="57"/>
      <c r="T840" s="57"/>
    </row>
    <row r="841" spans="1:20" ht="12.75" x14ac:dyDescent="0.2">
      <c r="A841" s="38"/>
      <c r="O841" s="87"/>
      <c r="P841" s="39"/>
      <c r="Q841" s="57"/>
      <c r="R841" s="57"/>
      <c r="S841" s="57"/>
      <c r="T841" s="57"/>
    </row>
    <row r="842" spans="1:20" ht="12.75" x14ac:dyDescent="0.2">
      <c r="A842" s="38"/>
      <c r="O842" s="87"/>
      <c r="P842" s="39"/>
      <c r="Q842" s="57"/>
      <c r="R842" s="57"/>
      <c r="S842" s="57"/>
      <c r="T842" s="57"/>
    </row>
    <row r="843" spans="1:20" ht="12.75" x14ac:dyDescent="0.2">
      <c r="A843" s="38"/>
      <c r="O843" s="87"/>
      <c r="P843" s="39"/>
      <c r="Q843" s="57"/>
      <c r="R843" s="57"/>
      <c r="S843" s="57"/>
      <c r="T843" s="57"/>
    </row>
    <row r="844" spans="1:20" ht="12.75" x14ac:dyDescent="0.2">
      <c r="A844" s="38"/>
      <c r="O844" s="87"/>
      <c r="P844" s="39"/>
      <c r="Q844" s="57"/>
      <c r="R844" s="57"/>
      <c r="S844" s="57"/>
      <c r="T844" s="57"/>
    </row>
    <row r="845" spans="1:20" ht="12.75" x14ac:dyDescent="0.2">
      <c r="A845" s="38"/>
      <c r="O845" s="87"/>
      <c r="P845" s="39"/>
      <c r="Q845" s="57"/>
      <c r="R845" s="57"/>
      <c r="S845" s="57"/>
      <c r="T845" s="57"/>
    </row>
    <row r="846" spans="1:20" ht="12.75" x14ac:dyDescent="0.2">
      <c r="A846" s="38"/>
      <c r="O846" s="87"/>
      <c r="P846" s="39"/>
      <c r="Q846" s="57"/>
      <c r="R846" s="57"/>
      <c r="S846" s="57"/>
      <c r="T846" s="57"/>
    </row>
    <row r="847" spans="1:20" ht="12.75" x14ac:dyDescent="0.2">
      <c r="A847" s="38"/>
      <c r="O847" s="87"/>
      <c r="P847" s="39"/>
      <c r="Q847" s="57"/>
      <c r="R847" s="57"/>
      <c r="S847" s="57"/>
      <c r="T847" s="57"/>
    </row>
    <row r="848" spans="1:20" ht="12.75" x14ac:dyDescent="0.2">
      <c r="A848" s="38"/>
      <c r="O848" s="87"/>
      <c r="P848" s="39"/>
      <c r="Q848" s="57"/>
      <c r="R848" s="57"/>
      <c r="S848" s="57"/>
      <c r="T848" s="57"/>
    </row>
    <row r="849" spans="1:20" ht="12.75" x14ac:dyDescent="0.2">
      <c r="A849" s="38"/>
      <c r="O849" s="87"/>
      <c r="P849" s="39"/>
      <c r="Q849" s="57"/>
      <c r="R849" s="57"/>
      <c r="S849" s="57"/>
      <c r="T849" s="57"/>
    </row>
    <row r="850" spans="1:20" ht="12.75" x14ac:dyDescent="0.2">
      <c r="A850" s="38"/>
      <c r="O850" s="87"/>
      <c r="P850" s="39"/>
      <c r="Q850" s="57"/>
      <c r="R850" s="57"/>
      <c r="S850" s="57"/>
      <c r="T850" s="57"/>
    </row>
    <row r="851" spans="1:20" ht="12.75" x14ac:dyDescent="0.2">
      <c r="A851" s="38"/>
      <c r="O851" s="87"/>
      <c r="P851" s="39"/>
      <c r="Q851" s="57"/>
      <c r="R851" s="57"/>
      <c r="S851" s="57"/>
      <c r="T851" s="57"/>
    </row>
    <row r="852" spans="1:20" ht="12.75" x14ac:dyDescent="0.2">
      <c r="A852" s="38"/>
      <c r="O852" s="87"/>
      <c r="P852" s="39"/>
      <c r="Q852" s="57"/>
      <c r="R852" s="57"/>
      <c r="S852" s="57"/>
      <c r="T852" s="57"/>
    </row>
    <row r="853" spans="1:20" ht="12.75" x14ac:dyDescent="0.2">
      <c r="A853" s="38"/>
      <c r="O853" s="87"/>
      <c r="P853" s="39"/>
      <c r="Q853" s="57"/>
      <c r="R853" s="57"/>
      <c r="S853" s="57"/>
      <c r="T853" s="57"/>
    </row>
    <row r="854" spans="1:20" ht="12.75" x14ac:dyDescent="0.2">
      <c r="A854" s="38"/>
      <c r="O854" s="87"/>
      <c r="P854" s="39"/>
      <c r="Q854" s="57"/>
      <c r="R854" s="57"/>
      <c r="S854" s="57"/>
      <c r="T854" s="57"/>
    </row>
    <row r="855" spans="1:20" ht="12.75" x14ac:dyDescent="0.2">
      <c r="A855" s="38"/>
      <c r="O855" s="87"/>
      <c r="P855" s="39"/>
      <c r="Q855" s="57"/>
      <c r="R855" s="57"/>
      <c r="S855" s="57"/>
      <c r="T855" s="57"/>
    </row>
    <row r="856" spans="1:20" ht="12.75" x14ac:dyDescent="0.2">
      <c r="A856" s="38"/>
      <c r="O856" s="87"/>
      <c r="P856" s="39"/>
      <c r="Q856" s="57"/>
      <c r="R856" s="57"/>
      <c r="S856" s="57"/>
      <c r="T856" s="57"/>
    </row>
    <row r="857" spans="1:20" ht="12.75" x14ac:dyDescent="0.2">
      <c r="A857" s="38"/>
      <c r="O857" s="87"/>
      <c r="P857" s="39"/>
      <c r="Q857" s="57"/>
      <c r="R857" s="57"/>
      <c r="S857" s="57"/>
      <c r="T857" s="57"/>
    </row>
    <row r="858" spans="1:20" ht="12.75" x14ac:dyDescent="0.2">
      <c r="A858" s="38"/>
      <c r="O858" s="87"/>
      <c r="P858" s="39"/>
      <c r="Q858" s="57"/>
      <c r="R858" s="57"/>
      <c r="S858" s="57"/>
      <c r="T858" s="57"/>
    </row>
    <row r="859" spans="1:20" ht="12.75" x14ac:dyDescent="0.2">
      <c r="A859" s="38"/>
      <c r="O859" s="87"/>
      <c r="P859" s="39"/>
      <c r="Q859" s="57"/>
      <c r="R859" s="57"/>
      <c r="S859" s="57"/>
      <c r="T859" s="57"/>
    </row>
    <row r="860" spans="1:20" ht="12.75" x14ac:dyDescent="0.2">
      <c r="A860" s="38"/>
      <c r="O860" s="87"/>
      <c r="P860" s="39"/>
      <c r="Q860" s="57"/>
      <c r="R860" s="57"/>
      <c r="S860" s="57"/>
      <c r="T860" s="57"/>
    </row>
    <row r="861" spans="1:20" ht="12.75" x14ac:dyDescent="0.2">
      <c r="A861" s="38"/>
      <c r="O861" s="87"/>
      <c r="P861" s="39"/>
      <c r="Q861" s="57"/>
      <c r="R861" s="57"/>
      <c r="S861" s="57"/>
      <c r="T861" s="57"/>
    </row>
    <row r="862" spans="1:20" ht="12.75" x14ac:dyDescent="0.2">
      <c r="A862" s="38"/>
      <c r="O862" s="87"/>
      <c r="P862" s="39"/>
      <c r="Q862" s="57"/>
      <c r="R862" s="57"/>
      <c r="S862" s="57"/>
      <c r="T862" s="57"/>
    </row>
    <row r="863" spans="1:20" ht="12.75" x14ac:dyDescent="0.2">
      <c r="A863" s="38"/>
      <c r="O863" s="87"/>
      <c r="P863" s="39"/>
      <c r="Q863" s="57"/>
      <c r="R863" s="57"/>
      <c r="S863" s="57"/>
      <c r="T863" s="57"/>
    </row>
    <row r="864" spans="1:20" ht="12.75" x14ac:dyDescent="0.2">
      <c r="A864" s="38"/>
      <c r="O864" s="87"/>
      <c r="P864" s="39"/>
      <c r="Q864" s="57"/>
      <c r="R864" s="57"/>
      <c r="S864" s="57"/>
      <c r="T864" s="57"/>
    </row>
    <row r="865" spans="1:20" ht="12.75" x14ac:dyDescent="0.2">
      <c r="A865" s="38"/>
      <c r="O865" s="87"/>
      <c r="P865" s="39"/>
      <c r="Q865" s="57"/>
      <c r="R865" s="57"/>
      <c r="S865" s="57"/>
      <c r="T865" s="57"/>
    </row>
    <row r="866" spans="1:20" ht="12.75" x14ac:dyDescent="0.2">
      <c r="A866" s="38"/>
      <c r="O866" s="87"/>
      <c r="P866" s="39"/>
      <c r="Q866" s="57"/>
      <c r="R866" s="57"/>
      <c r="S866" s="57"/>
      <c r="T866" s="57"/>
    </row>
    <row r="867" spans="1:20" ht="12.75" x14ac:dyDescent="0.2">
      <c r="A867" s="38"/>
      <c r="O867" s="87"/>
      <c r="P867" s="39"/>
      <c r="Q867" s="57"/>
      <c r="R867" s="57"/>
      <c r="S867" s="57"/>
      <c r="T867" s="57"/>
    </row>
    <row r="868" spans="1:20" ht="12.75" x14ac:dyDescent="0.2">
      <c r="A868" s="38"/>
      <c r="O868" s="87"/>
      <c r="P868" s="39"/>
      <c r="Q868" s="57"/>
      <c r="R868" s="57"/>
      <c r="S868" s="57"/>
      <c r="T868" s="57"/>
    </row>
    <row r="869" spans="1:20" ht="12.75" x14ac:dyDescent="0.2">
      <c r="A869" s="38"/>
      <c r="O869" s="87"/>
      <c r="P869" s="39"/>
      <c r="Q869" s="57"/>
      <c r="R869" s="57"/>
      <c r="S869" s="57"/>
      <c r="T869" s="57"/>
    </row>
    <row r="870" spans="1:20" ht="12.75" x14ac:dyDescent="0.2">
      <c r="A870" s="38"/>
      <c r="O870" s="87"/>
      <c r="P870" s="39"/>
      <c r="Q870" s="57"/>
      <c r="R870" s="57"/>
      <c r="S870" s="57"/>
      <c r="T870" s="57"/>
    </row>
    <row r="871" spans="1:20" ht="12.75" x14ac:dyDescent="0.2">
      <c r="A871" s="38"/>
      <c r="O871" s="87"/>
      <c r="P871" s="39"/>
      <c r="Q871" s="57"/>
      <c r="R871" s="57"/>
      <c r="S871" s="57"/>
      <c r="T871" s="57"/>
    </row>
    <row r="872" spans="1:20" ht="12.75" x14ac:dyDescent="0.2">
      <c r="A872" s="38"/>
      <c r="O872" s="87"/>
      <c r="P872" s="39"/>
      <c r="Q872" s="57"/>
      <c r="R872" s="57"/>
      <c r="S872" s="57"/>
      <c r="T872" s="57"/>
    </row>
    <row r="873" spans="1:20" ht="12.75" x14ac:dyDescent="0.2">
      <c r="A873" s="38"/>
      <c r="O873" s="87"/>
      <c r="P873" s="39"/>
      <c r="Q873" s="57"/>
      <c r="R873" s="57"/>
      <c r="S873" s="57"/>
      <c r="T873" s="57"/>
    </row>
    <row r="874" spans="1:20" ht="12.75" x14ac:dyDescent="0.2">
      <c r="A874" s="38"/>
      <c r="O874" s="87"/>
      <c r="P874" s="39"/>
      <c r="Q874" s="57"/>
      <c r="R874" s="57"/>
      <c r="S874" s="57"/>
      <c r="T874" s="57"/>
    </row>
    <row r="875" spans="1:20" ht="12.75" x14ac:dyDescent="0.2">
      <c r="A875" s="38"/>
      <c r="O875" s="87"/>
      <c r="P875" s="39"/>
      <c r="Q875" s="57"/>
      <c r="R875" s="57"/>
      <c r="S875" s="57"/>
      <c r="T875" s="57"/>
    </row>
    <row r="876" spans="1:20" ht="12.75" x14ac:dyDescent="0.2">
      <c r="A876" s="38"/>
      <c r="O876" s="87"/>
      <c r="P876" s="39"/>
      <c r="Q876" s="57"/>
      <c r="R876" s="57"/>
      <c r="S876" s="57"/>
      <c r="T876" s="57"/>
    </row>
    <row r="877" spans="1:20" ht="12.75" x14ac:dyDescent="0.2">
      <c r="A877" s="38"/>
      <c r="O877" s="87"/>
      <c r="P877" s="39"/>
      <c r="Q877" s="57"/>
      <c r="R877" s="57"/>
      <c r="S877" s="57"/>
      <c r="T877" s="57"/>
    </row>
    <row r="878" spans="1:20" ht="12.75" x14ac:dyDescent="0.2">
      <c r="A878" s="38"/>
      <c r="O878" s="87"/>
      <c r="P878" s="39"/>
      <c r="Q878" s="57"/>
      <c r="R878" s="57"/>
      <c r="S878" s="57"/>
      <c r="T878" s="57"/>
    </row>
    <row r="879" spans="1:20" ht="12.75" x14ac:dyDescent="0.2">
      <c r="A879" s="38"/>
      <c r="O879" s="87"/>
      <c r="P879" s="39"/>
      <c r="Q879" s="57"/>
      <c r="R879" s="57"/>
      <c r="S879" s="57"/>
      <c r="T879" s="57"/>
    </row>
    <row r="880" spans="1:20" ht="12.75" x14ac:dyDescent="0.2">
      <c r="A880" s="38"/>
      <c r="O880" s="87"/>
      <c r="P880" s="39"/>
      <c r="Q880" s="57"/>
      <c r="R880" s="57"/>
      <c r="S880" s="57"/>
      <c r="T880" s="57"/>
    </row>
    <row r="881" spans="1:20" ht="12.75" x14ac:dyDescent="0.2">
      <c r="A881" s="38"/>
      <c r="O881" s="87"/>
      <c r="P881" s="39"/>
      <c r="Q881" s="57"/>
      <c r="R881" s="57"/>
      <c r="S881" s="57"/>
      <c r="T881" s="57"/>
    </row>
    <row r="882" spans="1:20" ht="12.75" x14ac:dyDescent="0.2">
      <c r="A882" s="38"/>
      <c r="O882" s="87"/>
      <c r="P882" s="39"/>
      <c r="Q882" s="57"/>
      <c r="R882" s="57"/>
      <c r="S882" s="57"/>
      <c r="T882" s="57"/>
    </row>
    <row r="883" spans="1:20" ht="12.75" x14ac:dyDescent="0.2">
      <c r="A883" s="38"/>
      <c r="O883" s="87"/>
      <c r="P883" s="39"/>
      <c r="Q883" s="57"/>
      <c r="R883" s="57"/>
      <c r="S883" s="57"/>
      <c r="T883" s="57"/>
    </row>
    <row r="884" spans="1:20" ht="12.75" x14ac:dyDescent="0.2">
      <c r="A884" s="38"/>
      <c r="O884" s="87"/>
      <c r="P884" s="39"/>
      <c r="Q884" s="57"/>
      <c r="R884" s="57"/>
      <c r="S884" s="57"/>
      <c r="T884" s="57"/>
    </row>
    <row r="885" spans="1:20" ht="12.75" x14ac:dyDescent="0.2">
      <c r="A885" s="38"/>
      <c r="O885" s="87"/>
      <c r="P885" s="39"/>
      <c r="Q885" s="57"/>
      <c r="R885" s="57"/>
      <c r="S885" s="57"/>
      <c r="T885" s="57"/>
    </row>
    <row r="886" spans="1:20" ht="12.75" x14ac:dyDescent="0.2">
      <c r="A886" s="38"/>
      <c r="O886" s="87"/>
      <c r="P886" s="39"/>
      <c r="Q886" s="57"/>
      <c r="R886" s="57"/>
      <c r="S886" s="57"/>
      <c r="T886" s="57"/>
    </row>
    <row r="887" spans="1:20" ht="12.75" x14ac:dyDescent="0.2">
      <c r="A887" s="38"/>
      <c r="O887" s="87"/>
      <c r="P887" s="39"/>
      <c r="Q887" s="57"/>
      <c r="R887" s="57"/>
      <c r="S887" s="57"/>
      <c r="T887" s="57"/>
    </row>
    <row r="888" spans="1:20" ht="12.75" x14ac:dyDescent="0.2">
      <c r="A888" s="38"/>
      <c r="O888" s="87"/>
      <c r="P888" s="39"/>
      <c r="Q888" s="57"/>
      <c r="R888" s="57"/>
      <c r="S888" s="57"/>
      <c r="T888" s="57"/>
    </row>
    <row r="889" spans="1:20" ht="12.75" x14ac:dyDescent="0.2">
      <c r="A889" s="38"/>
      <c r="O889" s="87"/>
      <c r="P889" s="39"/>
      <c r="Q889" s="57"/>
      <c r="R889" s="57"/>
      <c r="S889" s="57"/>
      <c r="T889" s="57"/>
    </row>
    <row r="890" spans="1:20" ht="12.75" x14ac:dyDescent="0.2">
      <c r="A890" s="38"/>
      <c r="O890" s="87"/>
      <c r="P890" s="39"/>
      <c r="Q890" s="57"/>
      <c r="R890" s="57"/>
      <c r="S890" s="57"/>
      <c r="T890" s="57"/>
    </row>
    <row r="891" spans="1:20" ht="12.75" x14ac:dyDescent="0.2">
      <c r="A891" s="38"/>
      <c r="O891" s="87"/>
      <c r="P891" s="39"/>
      <c r="Q891" s="57"/>
      <c r="R891" s="57"/>
      <c r="S891" s="57"/>
      <c r="T891" s="57"/>
    </row>
    <row r="892" spans="1:20" ht="12.75" x14ac:dyDescent="0.2">
      <c r="A892" s="38"/>
      <c r="O892" s="87"/>
      <c r="P892" s="39"/>
      <c r="Q892" s="57"/>
      <c r="R892" s="57"/>
      <c r="S892" s="57"/>
      <c r="T892" s="57"/>
    </row>
    <row r="893" spans="1:20" ht="12.75" x14ac:dyDescent="0.2">
      <c r="A893" s="38"/>
      <c r="O893" s="87"/>
      <c r="P893" s="39"/>
      <c r="Q893" s="57"/>
      <c r="R893" s="57"/>
      <c r="S893" s="57"/>
      <c r="T893" s="57"/>
    </row>
    <row r="894" spans="1:20" ht="12.75" x14ac:dyDescent="0.2">
      <c r="A894" s="38"/>
      <c r="O894" s="87"/>
      <c r="P894" s="39"/>
      <c r="Q894" s="57"/>
      <c r="R894" s="57"/>
      <c r="S894" s="57"/>
      <c r="T894" s="57"/>
    </row>
    <row r="895" spans="1:20" ht="12.75" x14ac:dyDescent="0.2">
      <c r="A895" s="38"/>
      <c r="O895" s="87"/>
      <c r="P895" s="39"/>
      <c r="Q895" s="57"/>
      <c r="R895" s="57"/>
      <c r="S895" s="57"/>
      <c r="T895" s="57"/>
    </row>
    <row r="896" spans="1:20" ht="12.75" x14ac:dyDescent="0.2">
      <c r="A896" s="38"/>
      <c r="O896" s="87"/>
      <c r="P896" s="39"/>
      <c r="Q896" s="57"/>
      <c r="R896" s="57"/>
      <c r="S896" s="57"/>
      <c r="T896" s="57"/>
    </row>
    <row r="897" spans="1:20" ht="12.75" x14ac:dyDescent="0.2">
      <c r="A897" s="38"/>
      <c r="O897" s="87"/>
      <c r="P897" s="39"/>
      <c r="Q897" s="57"/>
      <c r="R897" s="57"/>
      <c r="S897" s="57"/>
      <c r="T897" s="57"/>
    </row>
    <row r="898" spans="1:20" ht="12.75" x14ac:dyDescent="0.2">
      <c r="A898" s="38"/>
      <c r="O898" s="87"/>
      <c r="P898" s="39"/>
      <c r="Q898" s="57"/>
      <c r="R898" s="57"/>
      <c r="S898" s="57"/>
      <c r="T898" s="57"/>
    </row>
    <row r="899" spans="1:20" ht="12.75" x14ac:dyDescent="0.2">
      <c r="A899" s="38"/>
      <c r="O899" s="87"/>
      <c r="P899" s="39"/>
      <c r="Q899" s="57"/>
      <c r="R899" s="57"/>
      <c r="S899" s="57"/>
      <c r="T899" s="57"/>
    </row>
    <row r="900" spans="1:20" ht="12.75" x14ac:dyDescent="0.2">
      <c r="A900" s="38"/>
      <c r="O900" s="87"/>
      <c r="P900" s="39"/>
      <c r="Q900" s="57"/>
      <c r="R900" s="57"/>
      <c r="S900" s="57"/>
      <c r="T900" s="57"/>
    </row>
    <row r="901" spans="1:20" ht="12.75" x14ac:dyDescent="0.2">
      <c r="A901" s="38"/>
      <c r="O901" s="87"/>
      <c r="P901" s="39"/>
      <c r="Q901" s="57"/>
      <c r="R901" s="57"/>
      <c r="S901" s="57"/>
      <c r="T901" s="57"/>
    </row>
    <row r="902" spans="1:20" ht="12.75" x14ac:dyDescent="0.2">
      <c r="A902" s="38"/>
      <c r="O902" s="87"/>
      <c r="P902" s="39"/>
      <c r="Q902" s="57"/>
      <c r="R902" s="57"/>
      <c r="S902" s="57"/>
      <c r="T902" s="57"/>
    </row>
    <row r="903" spans="1:20" ht="12.75" x14ac:dyDescent="0.2">
      <c r="A903" s="38"/>
      <c r="O903" s="87"/>
      <c r="P903" s="39"/>
      <c r="Q903" s="57"/>
      <c r="R903" s="57"/>
      <c r="S903" s="57"/>
      <c r="T903" s="57"/>
    </row>
    <row r="904" spans="1:20" ht="12.75" x14ac:dyDescent="0.2">
      <c r="A904" s="38"/>
      <c r="O904" s="87"/>
      <c r="P904" s="39"/>
      <c r="Q904" s="57"/>
      <c r="R904" s="57"/>
      <c r="S904" s="57"/>
      <c r="T904" s="57"/>
    </row>
    <row r="905" spans="1:20" ht="12.75" x14ac:dyDescent="0.2">
      <c r="A905" s="38"/>
      <c r="O905" s="87"/>
      <c r="P905" s="39"/>
      <c r="Q905" s="57"/>
      <c r="R905" s="57"/>
      <c r="S905" s="57"/>
      <c r="T905" s="57"/>
    </row>
    <row r="906" spans="1:20" ht="12.75" x14ac:dyDescent="0.2">
      <c r="A906" s="38"/>
      <c r="O906" s="87"/>
      <c r="P906" s="39"/>
      <c r="Q906" s="57"/>
      <c r="R906" s="57"/>
      <c r="S906" s="57"/>
      <c r="T906" s="57"/>
    </row>
    <row r="907" spans="1:20" ht="12.75" x14ac:dyDescent="0.2">
      <c r="A907" s="38"/>
      <c r="O907" s="87"/>
      <c r="P907" s="39"/>
      <c r="Q907" s="57"/>
      <c r="R907" s="57"/>
      <c r="S907" s="57"/>
      <c r="T907" s="57"/>
    </row>
    <row r="908" spans="1:20" ht="12.75" x14ac:dyDescent="0.2">
      <c r="A908" s="38"/>
      <c r="O908" s="87"/>
      <c r="P908" s="39"/>
      <c r="Q908" s="57"/>
      <c r="R908" s="57"/>
      <c r="S908" s="57"/>
      <c r="T908" s="57"/>
    </row>
    <row r="909" spans="1:20" ht="12.75" x14ac:dyDescent="0.2">
      <c r="A909" s="38"/>
      <c r="O909" s="87"/>
      <c r="P909" s="39"/>
      <c r="Q909" s="57"/>
      <c r="R909" s="57"/>
      <c r="S909" s="57"/>
      <c r="T909" s="57"/>
    </row>
    <row r="910" spans="1:20" ht="12.75" x14ac:dyDescent="0.2">
      <c r="A910" s="38"/>
      <c r="O910" s="87"/>
      <c r="P910" s="39"/>
      <c r="Q910" s="57"/>
      <c r="R910" s="57"/>
      <c r="S910" s="57"/>
      <c r="T910" s="57"/>
    </row>
    <row r="911" spans="1:20" ht="12.75" x14ac:dyDescent="0.2">
      <c r="A911" s="38"/>
      <c r="O911" s="87"/>
      <c r="P911" s="39"/>
      <c r="Q911" s="57"/>
      <c r="R911" s="57"/>
      <c r="S911" s="57"/>
      <c r="T911" s="57"/>
    </row>
    <row r="912" spans="1:20" ht="12.75" x14ac:dyDescent="0.2">
      <c r="A912" s="38"/>
      <c r="O912" s="87"/>
      <c r="P912" s="39"/>
      <c r="Q912" s="57"/>
      <c r="R912" s="57"/>
      <c r="S912" s="57"/>
      <c r="T912" s="57"/>
    </row>
    <row r="913" spans="1:20" ht="12.75" x14ac:dyDescent="0.2">
      <c r="A913" s="38"/>
      <c r="O913" s="87"/>
      <c r="P913" s="39"/>
      <c r="Q913" s="57"/>
      <c r="R913" s="57"/>
      <c r="S913" s="57"/>
      <c r="T913" s="57"/>
    </row>
    <row r="914" spans="1:20" ht="12.75" x14ac:dyDescent="0.2">
      <c r="A914" s="38"/>
      <c r="O914" s="87"/>
      <c r="P914" s="39"/>
      <c r="Q914" s="57"/>
      <c r="R914" s="57"/>
      <c r="S914" s="57"/>
      <c r="T914" s="57"/>
    </row>
    <row r="915" spans="1:20" ht="12.75" x14ac:dyDescent="0.2">
      <c r="A915" s="38"/>
      <c r="O915" s="87"/>
      <c r="P915" s="39"/>
      <c r="Q915" s="57"/>
      <c r="R915" s="57"/>
      <c r="S915" s="57"/>
      <c r="T915" s="57"/>
    </row>
    <row r="916" spans="1:20" ht="12.75" x14ac:dyDescent="0.2">
      <c r="A916" s="38"/>
      <c r="O916" s="87"/>
      <c r="P916" s="39"/>
      <c r="Q916" s="57"/>
      <c r="R916" s="57"/>
      <c r="S916" s="57"/>
      <c r="T916" s="57"/>
    </row>
    <row r="917" spans="1:20" ht="12.75" x14ac:dyDescent="0.2">
      <c r="A917" s="38"/>
      <c r="O917" s="87"/>
      <c r="P917" s="39"/>
      <c r="Q917" s="57"/>
      <c r="R917" s="57"/>
      <c r="S917" s="57"/>
      <c r="T917" s="57"/>
    </row>
    <row r="918" spans="1:20" ht="12.75" x14ac:dyDescent="0.2">
      <c r="A918" s="38"/>
      <c r="O918" s="87"/>
      <c r="P918" s="39"/>
      <c r="Q918" s="57"/>
      <c r="R918" s="57"/>
      <c r="S918" s="57"/>
      <c r="T918" s="57"/>
    </row>
    <row r="919" spans="1:20" ht="12.75" x14ac:dyDescent="0.2">
      <c r="A919" s="38"/>
      <c r="O919" s="87"/>
      <c r="P919" s="39"/>
      <c r="Q919" s="57"/>
      <c r="R919" s="57"/>
      <c r="S919" s="57"/>
      <c r="T919" s="57"/>
    </row>
    <row r="920" spans="1:20" ht="12.75" x14ac:dyDescent="0.2">
      <c r="A920" s="38"/>
      <c r="O920" s="87"/>
      <c r="P920" s="39"/>
      <c r="Q920" s="57"/>
      <c r="R920" s="57"/>
      <c r="S920" s="57"/>
      <c r="T920" s="57"/>
    </row>
    <row r="921" spans="1:20" ht="12.75" x14ac:dyDescent="0.2">
      <c r="A921" s="38"/>
      <c r="O921" s="87"/>
      <c r="P921" s="39"/>
      <c r="Q921" s="57"/>
      <c r="R921" s="57"/>
      <c r="S921" s="57"/>
      <c r="T921" s="57"/>
    </row>
    <row r="922" spans="1:20" ht="12.75" x14ac:dyDescent="0.2">
      <c r="A922" s="38"/>
      <c r="O922" s="87"/>
      <c r="P922" s="39"/>
      <c r="Q922" s="57"/>
      <c r="R922" s="57"/>
      <c r="S922" s="57"/>
      <c r="T922" s="57"/>
    </row>
    <row r="923" spans="1:20" ht="12.75" x14ac:dyDescent="0.2">
      <c r="A923" s="38"/>
      <c r="O923" s="87"/>
      <c r="P923" s="39"/>
      <c r="Q923" s="57"/>
      <c r="R923" s="57"/>
      <c r="S923" s="57"/>
      <c r="T923" s="57"/>
    </row>
    <row r="924" spans="1:20" ht="12.75" x14ac:dyDescent="0.2">
      <c r="A924" s="38"/>
      <c r="O924" s="87"/>
      <c r="P924" s="39"/>
      <c r="Q924" s="57"/>
      <c r="R924" s="57"/>
      <c r="S924" s="57"/>
      <c r="T924" s="57"/>
    </row>
    <row r="925" spans="1:20" ht="12.75" x14ac:dyDescent="0.2">
      <c r="A925" s="38"/>
      <c r="O925" s="87"/>
      <c r="P925" s="39"/>
      <c r="Q925" s="57"/>
      <c r="R925" s="57"/>
      <c r="S925" s="57"/>
      <c r="T925" s="57"/>
    </row>
    <row r="926" spans="1:20" ht="12.75" x14ac:dyDescent="0.2">
      <c r="A926" s="38"/>
      <c r="O926" s="87"/>
      <c r="P926" s="39"/>
      <c r="Q926" s="57"/>
      <c r="R926" s="57"/>
      <c r="S926" s="57"/>
      <c r="T926" s="57"/>
    </row>
    <row r="927" spans="1:20" ht="12.75" x14ac:dyDescent="0.2">
      <c r="A927" s="38"/>
      <c r="O927" s="87"/>
      <c r="P927" s="39"/>
      <c r="Q927" s="57"/>
      <c r="R927" s="57"/>
      <c r="S927" s="57"/>
      <c r="T927" s="57"/>
    </row>
    <row r="928" spans="1:20" ht="12.75" x14ac:dyDescent="0.2">
      <c r="A928" s="38"/>
      <c r="O928" s="87"/>
      <c r="P928" s="39"/>
      <c r="Q928" s="57"/>
      <c r="R928" s="57"/>
      <c r="S928" s="57"/>
      <c r="T928" s="57"/>
    </row>
    <row r="929" spans="1:20" ht="12.75" x14ac:dyDescent="0.2">
      <c r="A929" s="38"/>
      <c r="O929" s="87"/>
      <c r="P929" s="39"/>
      <c r="Q929" s="57"/>
      <c r="R929" s="57"/>
      <c r="S929" s="57"/>
      <c r="T929" s="57"/>
    </row>
    <row r="930" spans="1:20" ht="12.75" x14ac:dyDescent="0.2">
      <c r="A930" s="38"/>
      <c r="O930" s="87"/>
      <c r="P930" s="39"/>
      <c r="Q930" s="57"/>
      <c r="R930" s="57"/>
      <c r="S930" s="57"/>
      <c r="T930" s="57"/>
    </row>
    <row r="931" spans="1:20" ht="12.75" x14ac:dyDescent="0.2">
      <c r="A931" s="38"/>
      <c r="O931" s="87"/>
      <c r="P931" s="39"/>
      <c r="Q931" s="57"/>
      <c r="R931" s="57"/>
      <c r="S931" s="57"/>
      <c r="T931" s="57"/>
    </row>
    <row r="932" spans="1:20" ht="12.75" x14ac:dyDescent="0.2">
      <c r="A932" s="38"/>
      <c r="O932" s="87"/>
      <c r="P932" s="39"/>
      <c r="Q932" s="57"/>
      <c r="R932" s="57"/>
      <c r="S932" s="57"/>
      <c r="T932" s="57"/>
    </row>
    <row r="933" spans="1:20" ht="12.75" x14ac:dyDescent="0.2">
      <c r="A933" s="38"/>
      <c r="O933" s="87"/>
      <c r="P933" s="39"/>
      <c r="Q933" s="57"/>
      <c r="R933" s="57"/>
      <c r="S933" s="57"/>
      <c r="T933" s="57"/>
    </row>
    <row r="934" spans="1:20" ht="12.75" x14ac:dyDescent="0.2">
      <c r="A934" s="38"/>
      <c r="O934" s="87"/>
      <c r="P934" s="39"/>
      <c r="Q934" s="57"/>
      <c r="R934" s="57"/>
      <c r="S934" s="57"/>
      <c r="T934" s="57"/>
    </row>
    <row r="935" spans="1:20" ht="12.75" x14ac:dyDescent="0.2">
      <c r="A935" s="38"/>
      <c r="O935" s="87"/>
      <c r="P935" s="39"/>
      <c r="Q935" s="57"/>
      <c r="R935" s="57"/>
      <c r="S935" s="57"/>
      <c r="T935" s="57"/>
    </row>
    <row r="936" spans="1:20" ht="12.75" x14ac:dyDescent="0.2">
      <c r="A936" s="38"/>
      <c r="O936" s="87"/>
      <c r="P936" s="39"/>
      <c r="Q936" s="57"/>
      <c r="R936" s="57"/>
      <c r="S936" s="57"/>
      <c r="T936" s="57"/>
    </row>
    <row r="937" spans="1:20" ht="12.75" x14ac:dyDescent="0.2">
      <c r="A937" s="38"/>
      <c r="O937" s="87"/>
      <c r="P937" s="39"/>
      <c r="Q937" s="57"/>
      <c r="R937" s="57"/>
      <c r="S937" s="57"/>
      <c r="T937" s="57"/>
    </row>
    <row r="938" spans="1:20" ht="12.75" x14ac:dyDescent="0.2">
      <c r="A938" s="38"/>
      <c r="O938" s="87"/>
      <c r="P938" s="39"/>
      <c r="Q938" s="57"/>
      <c r="R938" s="57"/>
      <c r="S938" s="57"/>
      <c r="T938" s="57"/>
    </row>
    <row r="939" spans="1:20" ht="12.75" x14ac:dyDescent="0.2">
      <c r="A939" s="38"/>
      <c r="O939" s="87"/>
      <c r="P939" s="39"/>
      <c r="Q939" s="57"/>
      <c r="R939" s="57"/>
      <c r="S939" s="57"/>
      <c r="T939" s="57"/>
    </row>
    <row r="940" spans="1:20" ht="12.75" x14ac:dyDescent="0.2">
      <c r="A940" s="38"/>
      <c r="O940" s="87"/>
      <c r="P940" s="39"/>
      <c r="Q940" s="57"/>
      <c r="R940" s="57"/>
      <c r="S940" s="57"/>
      <c r="T940" s="57"/>
    </row>
    <row r="941" spans="1:20" ht="12.75" x14ac:dyDescent="0.2">
      <c r="A941" s="38"/>
      <c r="O941" s="87"/>
      <c r="P941" s="39"/>
      <c r="Q941" s="57"/>
      <c r="R941" s="57"/>
      <c r="S941" s="57"/>
      <c r="T941" s="57"/>
    </row>
    <row r="942" spans="1:20" ht="12.75" x14ac:dyDescent="0.2">
      <c r="A942" s="38"/>
      <c r="O942" s="87"/>
      <c r="P942" s="39"/>
      <c r="Q942" s="57"/>
      <c r="R942" s="57"/>
      <c r="S942" s="57"/>
      <c r="T942" s="57"/>
    </row>
    <row r="943" spans="1:20" ht="12.75" x14ac:dyDescent="0.2">
      <c r="A943" s="38"/>
      <c r="O943" s="87"/>
      <c r="P943" s="39"/>
      <c r="Q943" s="57"/>
      <c r="R943" s="57"/>
      <c r="S943" s="57"/>
      <c r="T943" s="57"/>
    </row>
    <row r="944" spans="1:20" ht="12.75" x14ac:dyDescent="0.2">
      <c r="A944" s="38"/>
      <c r="O944" s="87"/>
      <c r="P944" s="39"/>
      <c r="Q944" s="57"/>
      <c r="R944" s="57"/>
      <c r="S944" s="57"/>
      <c r="T944" s="57"/>
    </row>
    <row r="945" spans="1:20" ht="12.75" x14ac:dyDescent="0.2">
      <c r="A945" s="38"/>
      <c r="O945" s="87"/>
      <c r="P945" s="39"/>
      <c r="Q945" s="57"/>
      <c r="R945" s="57"/>
      <c r="S945" s="57"/>
      <c r="T945" s="57"/>
    </row>
    <row r="946" spans="1:20" ht="12.75" x14ac:dyDescent="0.2">
      <c r="A946" s="38"/>
      <c r="O946" s="87"/>
      <c r="P946" s="39"/>
      <c r="Q946" s="57"/>
      <c r="R946" s="57"/>
      <c r="S946" s="57"/>
      <c r="T946" s="57"/>
    </row>
    <row r="947" spans="1:20" ht="12.75" x14ac:dyDescent="0.2">
      <c r="A947" s="38"/>
      <c r="O947" s="87"/>
      <c r="P947" s="39"/>
      <c r="Q947" s="57"/>
      <c r="R947" s="57"/>
      <c r="S947" s="57"/>
      <c r="T947" s="57"/>
    </row>
    <row r="948" spans="1:20" ht="12.75" x14ac:dyDescent="0.2">
      <c r="A948" s="38"/>
      <c r="O948" s="87"/>
      <c r="P948" s="39"/>
      <c r="Q948" s="57"/>
      <c r="R948" s="57"/>
      <c r="S948" s="57"/>
      <c r="T948" s="57"/>
    </row>
    <row r="949" spans="1:20" ht="12.75" x14ac:dyDescent="0.2">
      <c r="A949" s="38"/>
      <c r="O949" s="87"/>
      <c r="P949" s="39"/>
      <c r="Q949" s="57"/>
      <c r="R949" s="57"/>
      <c r="S949" s="57"/>
      <c r="T949" s="57"/>
    </row>
    <row r="950" spans="1:20" ht="12.75" x14ac:dyDescent="0.2">
      <c r="A950" s="38"/>
      <c r="O950" s="87"/>
      <c r="P950" s="39"/>
      <c r="Q950" s="57"/>
      <c r="R950" s="57"/>
      <c r="S950" s="57"/>
      <c r="T950" s="57"/>
    </row>
    <row r="951" spans="1:20" ht="12.75" x14ac:dyDescent="0.2">
      <c r="A951" s="38"/>
      <c r="O951" s="87"/>
      <c r="P951" s="39"/>
      <c r="Q951" s="57"/>
      <c r="R951" s="57"/>
      <c r="S951" s="57"/>
      <c r="T951" s="57"/>
    </row>
    <row r="952" spans="1:20" ht="12.75" x14ac:dyDescent="0.2">
      <c r="A952" s="38"/>
      <c r="O952" s="87"/>
      <c r="P952" s="39"/>
      <c r="Q952" s="57"/>
      <c r="R952" s="57"/>
      <c r="S952" s="57"/>
      <c r="T952" s="57"/>
    </row>
    <row r="953" spans="1:20" ht="12.75" x14ac:dyDescent="0.2">
      <c r="A953" s="38"/>
      <c r="O953" s="87"/>
      <c r="P953" s="39"/>
      <c r="Q953" s="57"/>
      <c r="R953" s="57"/>
      <c r="S953" s="57"/>
      <c r="T953" s="57"/>
    </row>
    <row r="954" spans="1:20" ht="12.75" x14ac:dyDescent="0.2">
      <c r="A954" s="38"/>
      <c r="O954" s="87"/>
      <c r="P954" s="39"/>
      <c r="Q954" s="57"/>
      <c r="R954" s="57"/>
      <c r="S954" s="57"/>
      <c r="T954" s="57"/>
    </row>
    <row r="955" spans="1:20" ht="12.75" x14ac:dyDescent="0.2">
      <c r="A955" s="38"/>
      <c r="O955" s="87"/>
      <c r="P955" s="39"/>
      <c r="Q955" s="57"/>
      <c r="R955" s="57"/>
      <c r="S955" s="57"/>
      <c r="T955" s="57"/>
    </row>
    <row r="956" spans="1:20" ht="12.75" x14ac:dyDescent="0.2">
      <c r="A956" s="38"/>
      <c r="O956" s="87"/>
      <c r="P956" s="39"/>
      <c r="Q956" s="57"/>
      <c r="R956" s="57"/>
      <c r="S956" s="57"/>
      <c r="T956" s="57"/>
    </row>
    <row r="957" spans="1:20" ht="12.75" x14ac:dyDescent="0.2">
      <c r="A957" s="38"/>
      <c r="O957" s="87"/>
      <c r="P957" s="39"/>
      <c r="Q957" s="57"/>
      <c r="R957" s="57"/>
      <c r="S957" s="57"/>
      <c r="T957" s="57"/>
    </row>
    <row r="958" spans="1:20" ht="12.75" x14ac:dyDescent="0.2">
      <c r="A958" s="38"/>
      <c r="O958" s="87"/>
      <c r="P958" s="39"/>
      <c r="Q958" s="57"/>
      <c r="R958" s="57"/>
      <c r="S958" s="57"/>
      <c r="T958" s="57"/>
    </row>
    <row r="959" spans="1:20" ht="12.75" x14ac:dyDescent="0.2">
      <c r="A959" s="38"/>
      <c r="O959" s="87"/>
      <c r="P959" s="39"/>
      <c r="Q959" s="57"/>
      <c r="R959" s="57"/>
      <c r="S959" s="57"/>
      <c r="T959" s="57"/>
    </row>
    <row r="960" spans="1:20" ht="12.75" x14ac:dyDescent="0.2">
      <c r="A960" s="38"/>
      <c r="O960" s="87"/>
      <c r="P960" s="39"/>
      <c r="Q960" s="57"/>
      <c r="R960" s="57"/>
      <c r="S960" s="57"/>
      <c r="T960" s="57"/>
    </row>
    <row r="961" spans="1:20" ht="12.75" x14ac:dyDescent="0.2">
      <c r="A961" s="38"/>
      <c r="O961" s="87"/>
      <c r="P961" s="39"/>
      <c r="Q961" s="57"/>
      <c r="R961" s="57"/>
      <c r="S961" s="57"/>
      <c r="T961" s="57"/>
    </row>
    <row r="962" spans="1:20" ht="12.75" x14ac:dyDescent="0.2">
      <c r="A962" s="38"/>
      <c r="O962" s="87"/>
      <c r="P962" s="39"/>
      <c r="Q962" s="57"/>
      <c r="R962" s="57"/>
      <c r="S962" s="57"/>
      <c r="T962" s="57"/>
    </row>
    <row r="963" spans="1:20" ht="12.75" x14ac:dyDescent="0.2">
      <c r="A963" s="38"/>
      <c r="O963" s="87"/>
      <c r="P963" s="39"/>
      <c r="Q963" s="57"/>
      <c r="R963" s="57"/>
      <c r="S963" s="57"/>
      <c r="T963" s="57"/>
    </row>
    <row r="964" spans="1:20" ht="12.75" x14ac:dyDescent="0.2">
      <c r="A964" s="38"/>
      <c r="O964" s="87"/>
      <c r="P964" s="39"/>
      <c r="Q964" s="57"/>
      <c r="R964" s="57"/>
      <c r="S964" s="57"/>
      <c r="T964" s="57"/>
    </row>
    <row r="965" spans="1:20" ht="12.75" x14ac:dyDescent="0.2">
      <c r="A965" s="38"/>
      <c r="O965" s="87"/>
      <c r="P965" s="39"/>
      <c r="Q965" s="57"/>
      <c r="R965" s="57"/>
      <c r="S965" s="57"/>
      <c r="T965" s="57"/>
    </row>
    <row r="966" spans="1:20" ht="12.75" x14ac:dyDescent="0.2">
      <c r="A966" s="38"/>
      <c r="O966" s="87"/>
      <c r="P966" s="39"/>
      <c r="Q966" s="57"/>
      <c r="R966" s="57"/>
      <c r="S966" s="57"/>
      <c r="T966" s="57"/>
    </row>
    <row r="967" spans="1:20" ht="12.75" x14ac:dyDescent="0.2">
      <c r="A967" s="38"/>
      <c r="O967" s="87"/>
      <c r="P967" s="39"/>
      <c r="Q967" s="57"/>
      <c r="R967" s="57"/>
      <c r="S967" s="57"/>
      <c r="T967" s="57"/>
    </row>
    <row r="968" spans="1:20" ht="12.75" x14ac:dyDescent="0.2">
      <c r="A968" s="38"/>
      <c r="O968" s="87"/>
      <c r="P968" s="39"/>
      <c r="Q968" s="57"/>
      <c r="R968" s="57"/>
      <c r="S968" s="57"/>
      <c r="T968" s="57"/>
    </row>
    <row r="969" spans="1:20" ht="12.75" x14ac:dyDescent="0.2">
      <c r="A969" s="38"/>
      <c r="O969" s="87"/>
      <c r="P969" s="39"/>
      <c r="Q969" s="57"/>
      <c r="R969" s="57"/>
      <c r="S969" s="57"/>
      <c r="T969" s="57"/>
    </row>
    <row r="970" spans="1:20" ht="12.75" x14ac:dyDescent="0.2">
      <c r="A970" s="38"/>
      <c r="O970" s="87"/>
      <c r="P970" s="39"/>
      <c r="Q970" s="57"/>
      <c r="R970" s="57"/>
      <c r="S970" s="57"/>
      <c r="T970" s="57"/>
    </row>
    <row r="971" spans="1:20" ht="12.75" x14ac:dyDescent="0.2">
      <c r="A971" s="38"/>
      <c r="O971" s="87"/>
      <c r="P971" s="39"/>
      <c r="Q971" s="57"/>
      <c r="R971" s="57"/>
      <c r="S971" s="57"/>
      <c r="T971" s="57"/>
    </row>
    <row r="972" spans="1:20" ht="12.75" x14ac:dyDescent="0.2">
      <c r="A972" s="38"/>
      <c r="O972" s="87"/>
      <c r="P972" s="39"/>
      <c r="Q972" s="57"/>
      <c r="R972" s="57"/>
      <c r="S972" s="57"/>
      <c r="T972" s="57"/>
    </row>
    <row r="973" spans="1:20" ht="12.75" x14ac:dyDescent="0.2">
      <c r="A973" s="38"/>
      <c r="O973" s="87"/>
      <c r="P973" s="39"/>
      <c r="Q973" s="57"/>
      <c r="R973" s="57"/>
      <c r="S973" s="57"/>
      <c r="T973" s="57"/>
    </row>
    <row r="974" spans="1:20" ht="12.75" x14ac:dyDescent="0.2">
      <c r="A974" s="38"/>
      <c r="O974" s="87"/>
      <c r="P974" s="39"/>
      <c r="Q974" s="57"/>
      <c r="R974" s="57"/>
      <c r="S974" s="57"/>
      <c r="T974" s="57"/>
    </row>
    <row r="975" spans="1:20" ht="12.75" x14ac:dyDescent="0.2">
      <c r="A975" s="38"/>
      <c r="O975" s="87"/>
      <c r="P975" s="39"/>
      <c r="Q975" s="57"/>
      <c r="R975" s="57"/>
      <c r="S975" s="57"/>
      <c r="T975" s="57"/>
    </row>
    <row r="976" spans="1:20" ht="12.75" x14ac:dyDescent="0.2">
      <c r="A976" s="38"/>
      <c r="O976" s="87"/>
      <c r="P976" s="39"/>
      <c r="Q976" s="57"/>
      <c r="R976" s="57"/>
      <c r="S976" s="57"/>
      <c r="T976" s="57"/>
    </row>
    <row r="977" spans="1:20" ht="12.75" x14ac:dyDescent="0.2">
      <c r="A977" s="38"/>
      <c r="O977" s="87"/>
      <c r="P977" s="39"/>
      <c r="Q977" s="57"/>
      <c r="R977" s="57"/>
      <c r="S977" s="57"/>
      <c r="T977" s="57"/>
    </row>
    <row r="978" spans="1:20" ht="12.75" x14ac:dyDescent="0.2">
      <c r="A978" s="38"/>
      <c r="O978" s="87"/>
      <c r="P978" s="39"/>
      <c r="Q978" s="57"/>
      <c r="R978" s="57"/>
      <c r="S978" s="57"/>
      <c r="T978" s="57"/>
    </row>
    <row r="979" spans="1:20" ht="12.75" x14ac:dyDescent="0.2">
      <c r="A979" s="38"/>
      <c r="O979" s="87"/>
      <c r="P979" s="39"/>
      <c r="Q979" s="57"/>
      <c r="R979" s="57"/>
      <c r="S979" s="57"/>
      <c r="T979" s="57"/>
    </row>
    <row r="980" spans="1:20" ht="12.75" x14ac:dyDescent="0.2">
      <c r="A980" s="38"/>
      <c r="O980" s="87"/>
      <c r="P980" s="39"/>
      <c r="Q980" s="57"/>
      <c r="R980" s="57"/>
      <c r="S980" s="57"/>
      <c r="T980" s="57"/>
    </row>
    <row r="981" spans="1:20" ht="12.75" x14ac:dyDescent="0.2">
      <c r="A981" s="38"/>
      <c r="O981" s="87"/>
      <c r="P981" s="39"/>
      <c r="Q981" s="57"/>
      <c r="R981" s="57"/>
      <c r="S981" s="57"/>
      <c r="T981" s="57"/>
    </row>
    <row r="982" spans="1:20" ht="12.75" x14ac:dyDescent="0.2">
      <c r="A982" s="38"/>
      <c r="O982" s="87"/>
      <c r="P982" s="39"/>
      <c r="Q982" s="57"/>
      <c r="R982" s="57"/>
      <c r="S982" s="57"/>
      <c r="T982" s="57"/>
    </row>
    <row r="983" spans="1:20" ht="12.75" x14ac:dyDescent="0.2">
      <c r="A983" s="38"/>
      <c r="O983" s="87"/>
      <c r="P983" s="39"/>
      <c r="Q983" s="57"/>
      <c r="R983" s="57"/>
      <c r="S983" s="57"/>
      <c r="T983" s="57"/>
    </row>
    <row r="984" spans="1:20" ht="12.75" x14ac:dyDescent="0.2">
      <c r="A984" s="38"/>
      <c r="O984" s="87"/>
      <c r="P984" s="39"/>
      <c r="Q984" s="57"/>
      <c r="R984" s="57"/>
      <c r="S984" s="57"/>
      <c r="T984" s="57"/>
    </row>
    <row r="985" spans="1:20" ht="12.75" x14ac:dyDescent="0.2">
      <c r="A985" s="38"/>
      <c r="O985" s="87"/>
      <c r="P985" s="39"/>
      <c r="Q985" s="57"/>
      <c r="R985" s="57"/>
      <c r="S985" s="57"/>
      <c r="T985" s="57"/>
    </row>
    <row r="986" spans="1:20" ht="12.75" x14ac:dyDescent="0.2">
      <c r="A986" s="38"/>
      <c r="O986" s="87"/>
      <c r="P986" s="39"/>
      <c r="Q986" s="57"/>
      <c r="R986" s="57"/>
      <c r="S986" s="57"/>
      <c r="T986" s="57"/>
    </row>
    <row r="987" spans="1:20" ht="12.75" x14ac:dyDescent="0.2">
      <c r="A987" s="38"/>
      <c r="O987" s="87"/>
      <c r="P987" s="39"/>
      <c r="Q987" s="57"/>
      <c r="R987" s="57"/>
      <c r="S987" s="57"/>
      <c r="T987" s="57"/>
    </row>
    <row r="988" spans="1:20" ht="12.75" x14ac:dyDescent="0.2">
      <c r="A988" s="38"/>
      <c r="O988" s="87"/>
      <c r="P988" s="39"/>
      <c r="Q988" s="57"/>
      <c r="R988" s="57"/>
      <c r="S988" s="57"/>
      <c r="T988" s="57"/>
    </row>
    <row r="989" spans="1:20" ht="12.75" x14ac:dyDescent="0.2">
      <c r="A989" s="38"/>
      <c r="O989" s="87"/>
      <c r="P989" s="39"/>
      <c r="Q989" s="57"/>
      <c r="R989" s="57"/>
      <c r="S989" s="57"/>
      <c r="T989" s="57"/>
    </row>
    <row r="990" spans="1:20" ht="12.75" x14ac:dyDescent="0.2">
      <c r="A990" s="38"/>
      <c r="O990" s="87"/>
      <c r="P990" s="39"/>
      <c r="Q990" s="57"/>
      <c r="R990" s="57"/>
      <c r="S990" s="57"/>
      <c r="T990" s="57"/>
    </row>
    <row r="991" spans="1:20" ht="12.75" x14ac:dyDescent="0.2">
      <c r="A991" s="38"/>
      <c r="O991" s="87"/>
      <c r="P991" s="39"/>
      <c r="Q991" s="57"/>
      <c r="R991" s="57"/>
      <c r="S991" s="57"/>
      <c r="T991" s="57"/>
    </row>
    <row r="992" spans="1:20" ht="12.75" x14ac:dyDescent="0.2">
      <c r="A992" s="38"/>
      <c r="O992" s="87"/>
      <c r="P992" s="39"/>
      <c r="Q992" s="57"/>
      <c r="R992" s="57"/>
      <c r="S992" s="57"/>
      <c r="T992" s="57"/>
    </row>
    <row r="993" spans="1:20" ht="12.75" x14ac:dyDescent="0.2">
      <c r="A993" s="38"/>
      <c r="O993" s="87"/>
      <c r="P993" s="39"/>
      <c r="Q993" s="57"/>
      <c r="R993" s="57"/>
      <c r="S993" s="57"/>
      <c r="T993" s="57"/>
    </row>
    <row r="994" spans="1:20" ht="12.75" x14ac:dyDescent="0.2">
      <c r="A994" s="38"/>
      <c r="O994" s="87"/>
      <c r="P994" s="39"/>
      <c r="Q994" s="57"/>
      <c r="R994" s="57"/>
      <c r="S994" s="57"/>
      <c r="T994" s="57"/>
    </row>
    <row r="995" spans="1:20" ht="12.75" x14ac:dyDescent="0.2">
      <c r="A995" s="38"/>
      <c r="O995" s="87"/>
      <c r="P995" s="39"/>
      <c r="Q995" s="57"/>
      <c r="R995" s="57"/>
      <c r="S995" s="57"/>
      <c r="T995" s="57"/>
    </row>
    <row r="996" spans="1:20" ht="12.75" x14ac:dyDescent="0.2">
      <c r="A996" s="38"/>
      <c r="O996" s="87"/>
      <c r="P996" s="39"/>
      <c r="Q996" s="57"/>
      <c r="R996" s="57"/>
      <c r="S996" s="57"/>
      <c r="T996" s="57"/>
    </row>
    <row r="997" spans="1:20" ht="12.75" x14ac:dyDescent="0.2">
      <c r="A997" s="38"/>
      <c r="O997" s="87"/>
      <c r="P997" s="39"/>
      <c r="Q997" s="57"/>
      <c r="R997" s="57"/>
      <c r="S997" s="57"/>
      <c r="T997" s="57"/>
    </row>
    <row r="998" spans="1:20" ht="12.75" x14ac:dyDescent="0.2">
      <c r="A998" s="38"/>
      <c r="O998" s="87"/>
      <c r="P998" s="39"/>
      <c r="Q998" s="57"/>
      <c r="R998" s="57"/>
      <c r="S998" s="57"/>
      <c r="T998" s="57"/>
    </row>
    <row r="999" spans="1:20" ht="12.75" x14ac:dyDescent="0.2">
      <c r="A999" s="38"/>
      <c r="O999" s="87"/>
      <c r="P999" s="39"/>
      <c r="Q999" s="57"/>
      <c r="R999" s="57"/>
      <c r="S999" s="57"/>
      <c r="T999" s="57"/>
    </row>
  </sheetData>
  <autoFilter ref="B9:O200" xr:uid="{00000000-0001-0000-0000-000000000000}">
    <filterColumn colId="7" showButton="0"/>
    <filterColumn colId="9" showButton="0"/>
  </autoFilter>
  <mergeCells count="543">
    <mergeCell ref="R11:U200"/>
    <mergeCell ref="I343:J343"/>
    <mergeCell ref="I344:J344"/>
    <mergeCell ref="I345:J345"/>
    <mergeCell ref="I346:J346"/>
    <mergeCell ref="I347:J347"/>
    <mergeCell ref="I348:J348"/>
    <mergeCell ref="I337:J337"/>
    <mergeCell ref="I338:J338"/>
    <mergeCell ref="I339:J339"/>
    <mergeCell ref="I340:J340"/>
    <mergeCell ref="I341:J341"/>
    <mergeCell ref="I342:J342"/>
    <mergeCell ref="I331:J331"/>
    <mergeCell ref="I332:J332"/>
    <mergeCell ref="I333:J333"/>
    <mergeCell ref="I334:J334"/>
    <mergeCell ref="I335:J335"/>
    <mergeCell ref="I336:J336"/>
    <mergeCell ref="I325:J325"/>
    <mergeCell ref="I326:J326"/>
    <mergeCell ref="I327:J327"/>
    <mergeCell ref="I328:J328"/>
    <mergeCell ref="I329:J329"/>
    <mergeCell ref="I330:J330"/>
    <mergeCell ref="I319:J319"/>
    <mergeCell ref="I320:J320"/>
    <mergeCell ref="I321:J321"/>
    <mergeCell ref="I322:J322"/>
    <mergeCell ref="I323:J323"/>
    <mergeCell ref="I324:J324"/>
    <mergeCell ref="I313:J313"/>
    <mergeCell ref="I314:J314"/>
    <mergeCell ref="I315:J315"/>
    <mergeCell ref="I316:J316"/>
    <mergeCell ref="I317:J317"/>
    <mergeCell ref="I318:J318"/>
    <mergeCell ref="I307:J307"/>
    <mergeCell ref="I308:J308"/>
    <mergeCell ref="I309:J309"/>
    <mergeCell ref="I310:J310"/>
    <mergeCell ref="I311:J311"/>
    <mergeCell ref="I312:J312"/>
    <mergeCell ref="I301:J301"/>
    <mergeCell ref="I302:J302"/>
    <mergeCell ref="I303:J303"/>
    <mergeCell ref="I304:J304"/>
    <mergeCell ref="I305:J305"/>
    <mergeCell ref="I306:J306"/>
    <mergeCell ref="I295:J295"/>
    <mergeCell ref="I296:J296"/>
    <mergeCell ref="I297:J297"/>
    <mergeCell ref="I298:J298"/>
    <mergeCell ref="I299:J299"/>
    <mergeCell ref="I300:J300"/>
    <mergeCell ref="I289:J289"/>
    <mergeCell ref="I290:J290"/>
    <mergeCell ref="I291:J291"/>
    <mergeCell ref="I292:J292"/>
    <mergeCell ref="I293:J293"/>
    <mergeCell ref="I294:J294"/>
    <mergeCell ref="I283:J283"/>
    <mergeCell ref="I284:J284"/>
    <mergeCell ref="I285:J285"/>
    <mergeCell ref="I286:J286"/>
    <mergeCell ref="I287:J287"/>
    <mergeCell ref="I288:J288"/>
    <mergeCell ref="I277:J277"/>
    <mergeCell ref="I278:J278"/>
    <mergeCell ref="I279:J279"/>
    <mergeCell ref="I280:J280"/>
    <mergeCell ref="I281:J281"/>
    <mergeCell ref="I282:J282"/>
    <mergeCell ref="I271:J271"/>
    <mergeCell ref="I272:J272"/>
    <mergeCell ref="I273:J273"/>
    <mergeCell ref="I274:J274"/>
    <mergeCell ref="I275:J275"/>
    <mergeCell ref="I276:J276"/>
    <mergeCell ref="I265:J265"/>
    <mergeCell ref="I266:J266"/>
    <mergeCell ref="I267:J267"/>
    <mergeCell ref="I268:J268"/>
    <mergeCell ref="I269:J269"/>
    <mergeCell ref="I270:J270"/>
    <mergeCell ref="I259:J259"/>
    <mergeCell ref="I260:J260"/>
    <mergeCell ref="I261:J261"/>
    <mergeCell ref="I262:J262"/>
    <mergeCell ref="I263:J263"/>
    <mergeCell ref="I264:J264"/>
    <mergeCell ref="I253:J253"/>
    <mergeCell ref="I254:J254"/>
    <mergeCell ref="I255:J255"/>
    <mergeCell ref="I256:J256"/>
    <mergeCell ref="I257:J257"/>
    <mergeCell ref="I258:J258"/>
    <mergeCell ref="I247:J247"/>
    <mergeCell ref="I248:J248"/>
    <mergeCell ref="I249:J249"/>
    <mergeCell ref="I250:J250"/>
    <mergeCell ref="I251:J251"/>
    <mergeCell ref="I252:J252"/>
    <mergeCell ref="I241:J241"/>
    <mergeCell ref="I242:J242"/>
    <mergeCell ref="I243:J243"/>
    <mergeCell ref="I244:J244"/>
    <mergeCell ref="I245:J245"/>
    <mergeCell ref="I246:J246"/>
    <mergeCell ref="I235:J235"/>
    <mergeCell ref="I236:J236"/>
    <mergeCell ref="I237:J237"/>
    <mergeCell ref="I238:J238"/>
    <mergeCell ref="I239:J239"/>
    <mergeCell ref="I240:J240"/>
    <mergeCell ref="I229:J229"/>
    <mergeCell ref="I230:J230"/>
    <mergeCell ref="I231:J231"/>
    <mergeCell ref="I232:J232"/>
    <mergeCell ref="I233:J233"/>
    <mergeCell ref="I234:J234"/>
    <mergeCell ref="I223:J223"/>
    <mergeCell ref="I224:J224"/>
    <mergeCell ref="I225:J225"/>
    <mergeCell ref="I226:J226"/>
    <mergeCell ref="I227:J227"/>
    <mergeCell ref="I228:J228"/>
    <mergeCell ref="I217:J217"/>
    <mergeCell ref="I218:J218"/>
    <mergeCell ref="I219:J219"/>
    <mergeCell ref="I220:J220"/>
    <mergeCell ref="I221:J221"/>
    <mergeCell ref="I222:J222"/>
    <mergeCell ref="I211:J211"/>
    <mergeCell ref="I212:J212"/>
    <mergeCell ref="I213:J213"/>
    <mergeCell ref="I214:J214"/>
    <mergeCell ref="I215:J215"/>
    <mergeCell ref="I216:J216"/>
    <mergeCell ref="I205:J205"/>
    <mergeCell ref="I206:J206"/>
    <mergeCell ref="I207:J207"/>
    <mergeCell ref="I208:J208"/>
    <mergeCell ref="I209:J209"/>
    <mergeCell ref="I210:J210"/>
    <mergeCell ref="I200:J200"/>
    <mergeCell ref="K200:L200"/>
    <mergeCell ref="I201:J201"/>
    <mergeCell ref="I202:J202"/>
    <mergeCell ref="I203:J203"/>
    <mergeCell ref="I204:J204"/>
    <mergeCell ref="I197:J197"/>
    <mergeCell ref="K197:L197"/>
    <mergeCell ref="I198:J198"/>
    <mergeCell ref="K198:L198"/>
    <mergeCell ref="I199:J199"/>
    <mergeCell ref="K199:L199"/>
    <mergeCell ref="I194:J194"/>
    <mergeCell ref="K194:L194"/>
    <mergeCell ref="I195:J195"/>
    <mergeCell ref="K195:L195"/>
    <mergeCell ref="I196:J196"/>
    <mergeCell ref="K196:L196"/>
    <mergeCell ref="I191:J191"/>
    <mergeCell ref="K191:L191"/>
    <mergeCell ref="I192:J192"/>
    <mergeCell ref="K192:L192"/>
    <mergeCell ref="I193:J193"/>
    <mergeCell ref="K193:L193"/>
    <mergeCell ref="I188:J188"/>
    <mergeCell ref="K188:L188"/>
    <mergeCell ref="I189:J189"/>
    <mergeCell ref="K189:L189"/>
    <mergeCell ref="I190:J190"/>
    <mergeCell ref="K190:L190"/>
    <mergeCell ref="I185:J185"/>
    <mergeCell ref="K185:L185"/>
    <mergeCell ref="I186:J186"/>
    <mergeCell ref="K186:L186"/>
    <mergeCell ref="I187:J187"/>
    <mergeCell ref="K187:L187"/>
    <mergeCell ref="I182:J182"/>
    <mergeCell ref="K182:L182"/>
    <mergeCell ref="I183:J183"/>
    <mergeCell ref="K183:L183"/>
    <mergeCell ref="I184:J184"/>
    <mergeCell ref="K184:L184"/>
    <mergeCell ref="I179:J179"/>
    <mergeCell ref="K179:L179"/>
    <mergeCell ref="I180:J180"/>
    <mergeCell ref="K180:L180"/>
    <mergeCell ref="I181:J181"/>
    <mergeCell ref="K181:L181"/>
    <mergeCell ref="I176:J176"/>
    <mergeCell ref="K176:L176"/>
    <mergeCell ref="I177:J177"/>
    <mergeCell ref="K177:L177"/>
    <mergeCell ref="I178:J178"/>
    <mergeCell ref="K178:L178"/>
    <mergeCell ref="I173:J173"/>
    <mergeCell ref="K173:L173"/>
    <mergeCell ref="I174:J174"/>
    <mergeCell ref="K174:L174"/>
    <mergeCell ref="I175:J175"/>
    <mergeCell ref="K175:L175"/>
    <mergeCell ref="I170:J170"/>
    <mergeCell ref="K170:L170"/>
    <mergeCell ref="I171:J171"/>
    <mergeCell ref="K171:L171"/>
    <mergeCell ref="I172:J172"/>
    <mergeCell ref="K172:L172"/>
    <mergeCell ref="I167:J167"/>
    <mergeCell ref="K167:L167"/>
    <mergeCell ref="I168:J168"/>
    <mergeCell ref="K168:L168"/>
    <mergeCell ref="I169:J169"/>
    <mergeCell ref="K169:L169"/>
    <mergeCell ref="I164:J164"/>
    <mergeCell ref="K164:L164"/>
    <mergeCell ref="I165:J165"/>
    <mergeCell ref="K165:L165"/>
    <mergeCell ref="I166:J166"/>
    <mergeCell ref="K166:L166"/>
    <mergeCell ref="I161:J161"/>
    <mergeCell ref="K161:L161"/>
    <mergeCell ref="I162:J162"/>
    <mergeCell ref="K162:L162"/>
    <mergeCell ref="I163:J163"/>
    <mergeCell ref="K163:L163"/>
    <mergeCell ref="I158:J158"/>
    <mergeCell ref="K158:L158"/>
    <mergeCell ref="I159:J159"/>
    <mergeCell ref="K159:L159"/>
    <mergeCell ref="I160:J160"/>
    <mergeCell ref="K160:L160"/>
    <mergeCell ref="I155:J155"/>
    <mergeCell ref="K155:L155"/>
    <mergeCell ref="I156:J156"/>
    <mergeCell ref="K156:L156"/>
    <mergeCell ref="I157:J157"/>
    <mergeCell ref="K157:L157"/>
    <mergeCell ref="I152:J152"/>
    <mergeCell ref="K152:L152"/>
    <mergeCell ref="I153:J153"/>
    <mergeCell ref="K153:L153"/>
    <mergeCell ref="I154:J154"/>
    <mergeCell ref="K154:L154"/>
    <mergeCell ref="I149:J149"/>
    <mergeCell ref="K149:L149"/>
    <mergeCell ref="I150:J150"/>
    <mergeCell ref="K150:L150"/>
    <mergeCell ref="I151:J151"/>
    <mergeCell ref="K151:L151"/>
    <mergeCell ref="I146:J146"/>
    <mergeCell ref="K146:L146"/>
    <mergeCell ref="I147:J147"/>
    <mergeCell ref="K147:L147"/>
    <mergeCell ref="I148:J148"/>
    <mergeCell ref="K148:L148"/>
    <mergeCell ref="I143:J143"/>
    <mergeCell ref="K143:L143"/>
    <mergeCell ref="I144:J144"/>
    <mergeCell ref="K144:L144"/>
    <mergeCell ref="I145:J145"/>
    <mergeCell ref="K145:L145"/>
    <mergeCell ref="I140:J140"/>
    <mergeCell ref="K140:L140"/>
    <mergeCell ref="I141:J141"/>
    <mergeCell ref="K141:L141"/>
    <mergeCell ref="I142:J142"/>
    <mergeCell ref="K142:L142"/>
    <mergeCell ref="I137:J137"/>
    <mergeCell ref="K137:L137"/>
    <mergeCell ref="I138:J138"/>
    <mergeCell ref="K138:L138"/>
    <mergeCell ref="I139:J139"/>
    <mergeCell ref="K139:L139"/>
    <mergeCell ref="I134:J134"/>
    <mergeCell ref="K134:L134"/>
    <mergeCell ref="I135:J135"/>
    <mergeCell ref="K135:L135"/>
    <mergeCell ref="I136:J136"/>
    <mergeCell ref="K136:L136"/>
    <mergeCell ref="I131:J131"/>
    <mergeCell ref="K131:L131"/>
    <mergeCell ref="I132:J132"/>
    <mergeCell ref="K132:L132"/>
    <mergeCell ref="I133:J133"/>
    <mergeCell ref="K133:L133"/>
    <mergeCell ref="I128:J128"/>
    <mergeCell ref="K128:L128"/>
    <mergeCell ref="I129:J129"/>
    <mergeCell ref="K129:L129"/>
    <mergeCell ref="I130:J130"/>
    <mergeCell ref="K130:L130"/>
    <mergeCell ref="I125:J125"/>
    <mergeCell ref="K125:L125"/>
    <mergeCell ref="I126:J126"/>
    <mergeCell ref="K126:L126"/>
    <mergeCell ref="I127:J127"/>
    <mergeCell ref="K127:L127"/>
    <mergeCell ref="I122:J122"/>
    <mergeCell ref="K122:L122"/>
    <mergeCell ref="I123:J123"/>
    <mergeCell ref="K123:L123"/>
    <mergeCell ref="I124:J124"/>
    <mergeCell ref="K124:L124"/>
    <mergeCell ref="I119:J119"/>
    <mergeCell ref="K119:L119"/>
    <mergeCell ref="I120:J120"/>
    <mergeCell ref="K120:L120"/>
    <mergeCell ref="I121:J121"/>
    <mergeCell ref="K121:L121"/>
    <mergeCell ref="I116:J116"/>
    <mergeCell ref="K116:L116"/>
    <mergeCell ref="I117:J117"/>
    <mergeCell ref="K117:L117"/>
    <mergeCell ref="I118:J118"/>
    <mergeCell ref="K118:L118"/>
    <mergeCell ref="I113:J113"/>
    <mergeCell ref="K113:L113"/>
    <mergeCell ref="I114:J114"/>
    <mergeCell ref="K114:L114"/>
    <mergeCell ref="I115:J115"/>
    <mergeCell ref="K115:L115"/>
    <mergeCell ref="I110:J110"/>
    <mergeCell ref="K110:L110"/>
    <mergeCell ref="I111:J111"/>
    <mergeCell ref="K111:L111"/>
    <mergeCell ref="I112:J112"/>
    <mergeCell ref="K112:L112"/>
    <mergeCell ref="I107:J107"/>
    <mergeCell ref="K107:L107"/>
    <mergeCell ref="I108:J108"/>
    <mergeCell ref="K108:L108"/>
    <mergeCell ref="I109:J109"/>
    <mergeCell ref="K109:L109"/>
    <mergeCell ref="I104:J104"/>
    <mergeCell ref="K104:L104"/>
    <mergeCell ref="I105:J105"/>
    <mergeCell ref="K105:L105"/>
    <mergeCell ref="I106:J106"/>
    <mergeCell ref="K106:L106"/>
    <mergeCell ref="I101:J101"/>
    <mergeCell ref="K101:L101"/>
    <mergeCell ref="I102:J102"/>
    <mergeCell ref="K102:L102"/>
    <mergeCell ref="I103:J103"/>
    <mergeCell ref="K103:L103"/>
    <mergeCell ref="I98:J98"/>
    <mergeCell ref="K98:L98"/>
    <mergeCell ref="I99:J99"/>
    <mergeCell ref="K99:L99"/>
    <mergeCell ref="I100:J100"/>
    <mergeCell ref="K100:L100"/>
    <mergeCell ref="I95:J95"/>
    <mergeCell ref="K95:L95"/>
    <mergeCell ref="I96:J96"/>
    <mergeCell ref="K96:L96"/>
    <mergeCell ref="I97:J97"/>
    <mergeCell ref="K97:L97"/>
    <mergeCell ref="I92:J92"/>
    <mergeCell ref="K92:L92"/>
    <mergeCell ref="I93:J93"/>
    <mergeCell ref="K93:L93"/>
    <mergeCell ref="I94:J94"/>
    <mergeCell ref="K94:L94"/>
    <mergeCell ref="I89:J89"/>
    <mergeCell ref="K89:L89"/>
    <mergeCell ref="I90:J90"/>
    <mergeCell ref="K90:L90"/>
    <mergeCell ref="I91:J91"/>
    <mergeCell ref="K91:L91"/>
    <mergeCell ref="I86:J86"/>
    <mergeCell ref="K86:L86"/>
    <mergeCell ref="I87:J87"/>
    <mergeCell ref="K87:L87"/>
    <mergeCell ref="I88:J88"/>
    <mergeCell ref="K88:L88"/>
    <mergeCell ref="I83:J83"/>
    <mergeCell ref="K83:L83"/>
    <mergeCell ref="I84:J84"/>
    <mergeCell ref="K84:L84"/>
    <mergeCell ref="I85:J85"/>
    <mergeCell ref="K85:L85"/>
    <mergeCell ref="I80:J80"/>
    <mergeCell ref="K80:L80"/>
    <mergeCell ref="I81:J81"/>
    <mergeCell ref="K81:L81"/>
    <mergeCell ref="I82:J82"/>
    <mergeCell ref="K82:L82"/>
    <mergeCell ref="I77:J77"/>
    <mergeCell ref="K77:L77"/>
    <mergeCell ref="I78:J78"/>
    <mergeCell ref="K78:L78"/>
    <mergeCell ref="I79:J79"/>
    <mergeCell ref="K79:L79"/>
    <mergeCell ref="I74:J74"/>
    <mergeCell ref="K74:L74"/>
    <mergeCell ref="I75:J75"/>
    <mergeCell ref="K75:L75"/>
    <mergeCell ref="I76:J76"/>
    <mergeCell ref="K76:L76"/>
    <mergeCell ref="I71:J71"/>
    <mergeCell ref="K71:L71"/>
    <mergeCell ref="I72:J72"/>
    <mergeCell ref="K72:L72"/>
    <mergeCell ref="I73:J73"/>
    <mergeCell ref="K73:L73"/>
    <mergeCell ref="I68:J68"/>
    <mergeCell ref="K68:L68"/>
    <mergeCell ref="I69:J69"/>
    <mergeCell ref="K69:L69"/>
    <mergeCell ref="I70:J70"/>
    <mergeCell ref="K70:L70"/>
    <mergeCell ref="I65:J65"/>
    <mergeCell ref="K65:L65"/>
    <mergeCell ref="I66:J66"/>
    <mergeCell ref="K66:L66"/>
    <mergeCell ref="I67:J67"/>
    <mergeCell ref="K67:L67"/>
    <mergeCell ref="I62:J62"/>
    <mergeCell ref="K62:L62"/>
    <mergeCell ref="I63:J63"/>
    <mergeCell ref="K63:L63"/>
    <mergeCell ref="I64:J64"/>
    <mergeCell ref="K64:L64"/>
    <mergeCell ref="I59:J59"/>
    <mergeCell ref="K59:L59"/>
    <mergeCell ref="I60:J60"/>
    <mergeCell ref="K60:L60"/>
    <mergeCell ref="I61:J61"/>
    <mergeCell ref="K61:L61"/>
    <mergeCell ref="I56:J56"/>
    <mergeCell ref="K56:L56"/>
    <mergeCell ref="I57:J57"/>
    <mergeCell ref="K57:L57"/>
    <mergeCell ref="I58:J58"/>
    <mergeCell ref="K58:L58"/>
    <mergeCell ref="I53:J53"/>
    <mergeCell ref="K53:L53"/>
    <mergeCell ref="I54:J54"/>
    <mergeCell ref="K54:L54"/>
    <mergeCell ref="I55:J55"/>
    <mergeCell ref="K55:L55"/>
    <mergeCell ref="I50:J50"/>
    <mergeCell ref="K50:L50"/>
    <mergeCell ref="I51:J51"/>
    <mergeCell ref="K51:L51"/>
    <mergeCell ref="I52:J52"/>
    <mergeCell ref="K52:L52"/>
    <mergeCell ref="I47:J47"/>
    <mergeCell ref="K47:L47"/>
    <mergeCell ref="I48:J48"/>
    <mergeCell ref="K48:L48"/>
    <mergeCell ref="I49:J49"/>
    <mergeCell ref="K49:L49"/>
    <mergeCell ref="I44:J44"/>
    <mergeCell ref="K44:L44"/>
    <mergeCell ref="I45:J45"/>
    <mergeCell ref="K45:L45"/>
    <mergeCell ref="I46:J46"/>
    <mergeCell ref="K46:L46"/>
    <mergeCell ref="I41:J41"/>
    <mergeCell ref="K41:L41"/>
    <mergeCell ref="I42:J42"/>
    <mergeCell ref="K42:L42"/>
    <mergeCell ref="I43:J43"/>
    <mergeCell ref="K43:L43"/>
    <mergeCell ref="I38:J38"/>
    <mergeCell ref="K38:L38"/>
    <mergeCell ref="I39:J39"/>
    <mergeCell ref="K39:L39"/>
    <mergeCell ref="I40:J40"/>
    <mergeCell ref="K40:L40"/>
    <mergeCell ref="I35:J35"/>
    <mergeCell ref="K35:L35"/>
    <mergeCell ref="I36:J36"/>
    <mergeCell ref="K36:L36"/>
    <mergeCell ref="I37:J37"/>
    <mergeCell ref="K37:L37"/>
    <mergeCell ref="I32:J32"/>
    <mergeCell ref="K32:L32"/>
    <mergeCell ref="I33:J33"/>
    <mergeCell ref="K33:L33"/>
    <mergeCell ref="I34:J34"/>
    <mergeCell ref="K34:L34"/>
    <mergeCell ref="I29:J29"/>
    <mergeCell ref="K29:L29"/>
    <mergeCell ref="I30:J30"/>
    <mergeCell ref="K30:L30"/>
    <mergeCell ref="I31:J31"/>
    <mergeCell ref="K31:L31"/>
    <mergeCell ref="I26:J26"/>
    <mergeCell ref="K26:L26"/>
    <mergeCell ref="I27:J27"/>
    <mergeCell ref="K27:L27"/>
    <mergeCell ref="I28:J28"/>
    <mergeCell ref="K28:L28"/>
    <mergeCell ref="I23:J23"/>
    <mergeCell ref="K23:L23"/>
    <mergeCell ref="I24:J24"/>
    <mergeCell ref="K24:L24"/>
    <mergeCell ref="I25:J25"/>
    <mergeCell ref="K25:L25"/>
    <mergeCell ref="I20:J20"/>
    <mergeCell ref="K20:L20"/>
    <mergeCell ref="I21:J21"/>
    <mergeCell ref="K21:L21"/>
    <mergeCell ref="I22:J22"/>
    <mergeCell ref="K22:L22"/>
    <mergeCell ref="I17:J17"/>
    <mergeCell ref="K17:L17"/>
    <mergeCell ref="I18:J18"/>
    <mergeCell ref="K18:L18"/>
    <mergeCell ref="I19:J19"/>
    <mergeCell ref="K19:L19"/>
    <mergeCell ref="I14:J14"/>
    <mergeCell ref="K14:L14"/>
    <mergeCell ref="I15:J15"/>
    <mergeCell ref="K15:L15"/>
    <mergeCell ref="I16:J16"/>
    <mergeCell ref="K16:L16"/>
    <mergeCell ref="I11:J11"/>
    <mergeCell ref="K11:L11"/>
    <mergeCell ref="I12:J12"/>
    <mergeCell ref="K12:L12"/>
    <mergeCell ref="I13:J13"/>
    <mergeCell ref="K13:L13"/>
    <mergeCell ref="B8:G8"/>
    <mergeCell ref="I8:J8"/>
    <mergeCell ref="K8:N8"/>
    <mergeCell ref="I9:J9"/>
    <mergeCell ref="K9:L9"/>
    <mergeCell ref="I10:J10"/>
    <mergeCell ref="K10:L10"/>
    <mergeCell ref="L2:O2"/>
    <mergeCell ref="J4:J6"/>
    <mergeCell ref="K4:K6"/>
    <mergeCell ref="L4:L6"/>
    <mergeCell ref="M4:M6"/>
    <mergeCell ref="N4:N6"/>
    <mergeCell ref="O4:O6"/>
  </mergeCells>
  <conditionalFormatting sqref="G10:G200">
    <cfRule type="cellIs" dxfId="12" priority="1" stopIfTrue="1" operator="equal">
      <formula>"High"</formula>
    </cfRule>
    <cfRule type="cellIs" dxfId="11" priority="2" stopIfTrue="1" operator="equal">
      <formula>"Medium"</formula>
    </cfRule>
    <cfRule type="cellIs" dxfId="10" priority="3" stopIfTrue="1" operator="equal">
      <formula>"Low"</formula>
    </cfRule>
  </conditionalFormatting>
  <conditionalFormatting sqref="L4:L6">
    <cfRule type="expression" dxfId="9" priority="6" stopIfTrue="1">
      <formula>$L$4&gt;=2</formula>
    </cfRule>
    <cfRule type="expression" dxfId="8" priority="7" stopIfTrue="1">
      <formula>$L$4&gt;=1</formula>
    </cfRule>
  </conditionalFormatting>
  <conditionalFormatting sqref="N4:N6">
    <cfRule type="expression" dxfId="7" priority="4" stopIfTrue="1">
      <formula>$N$4&gt;=2</formula>
    </cfRule>
    <cfRule type="expression" dxfId="6" priority="5" stopIfTrue="1">
      <formula>$N$4&gt;=1</formula>
    </cfRule>
  </conditionalFormatting>
  <dataValidations count="2">
    <dataValidation type="list" allowBlank="1" sqref="G10:G200" xr:uid="{BE0F92A4-619F-4D01-BC74-671CF0B8AF94}">
      <formula1>$T$3:$T$20</formula1>
    </dataValidation>
    <dataValidation type="list" allowBlank="1" sqref="B10:B200" xr:uid="{BBE10F73-8058-4B03-A0EF-0074B56295B7}">
      <formula1>$R$3:$R$25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35FB7D-FC02-4ACD-B99F-A23EBF0C5C80}">
          <x14:formula1>
            <xm:f>'Scope Tracker'!$G$10:$G$200</xm:f>
          </x14:formula1>
          <xm:sqref>I10:J200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0ABA-35C1-48B3-A35E-0D78505E0320}">
  <sheetPr>
    <outlinePr summaryBelow="0" summaryRight="0"/>
  </sheetPr>
  <dimension ref="A1:AU992"/>
  <sheetViews>
    <sheetView showGridLines="0" workbookViewId="0"/>
  </sheetViews>
  <sheetFormatPr defaultColWidth="12.5703125" defaultRowHeight="15.75" customHeight="1" x14ac:dyDescent="0.2"/>
  <cols>
    <col min="1" max="1" width="2.85546875" style="40" customWidth="1"/>
    <col min="2" max="2" width="4.7109375" style="40" customWidth="1"/>
    <col min="3" max="3" width="2.28515625" style="88" customWidth="1"/>
    <col min="4" max="7" width="12.42578125" style="40" customWidth="1"/>
    <col min="8" max="8" width="2" style="40" customWidth="1"/>
    <col min="9" max="12" width="12.42578125" style="40" customWidth="1"/>
    <col min="13" max="13" width="2" style="40" customWidth="1"/>
    <col min="14" max="17" width="12.42578125" style="40" customWidth="1"/>
    <col min="18" max="18" width="2" style="40" customWidth="1"/>
    <col min="19" max="22" width="12.42578125" style="40" customWidth="1"/>
    <col min="23" max="23" width="2" style="40" customWidth="1"/>
    <col min="24" max="24" width="13.28515625" style="40" customWidth="1"/>
    <col min="25" max="25" width="7" style="40" customWidth="1"/>
    <col min="26" max="26" width="12.42578125" style="40" customWidth="1"/>
    <col min="27" max="27" width="16" style="40" customWidth="1"/>
    <col min="28" max="28" width="2.7109375" style="94" customWidth="1"/>
    <col min="29" max="29" width="12" style="93" customWidth="1"/>
    <col min="30" max="30" width="2.7109375" style="93" customWidth="1"/>
    <col min="31" max="31" width="12.5703125" style="93"/>
    <col min="32" max="32" width="2.7109375" style="93" customWidth="1"/>
    <col min="33" max="46" width="12.5703125" style="93"/>
    <col min="47" max="47" width="12.5703125" style="94"/>
    <col min="48" max="16384" width="12.5703125" style="40"/>
  </cols>
  <sheetData>
    <row r="1" spans="1:47" ht="10.5" customHeight="1" x14ac:dyDescent="0.2">
      <c r="A1" s="37" t="s">
        <v>93</v>
      </c>
      <c r="B1" s="38"/>
      <c r="C1" s="38"/>
      <c r="D1" s="38"/>
      <c r="E1" s="38"/>
      <c r="F1" s="38"/>
      <c r="G1" s="38"/>
      <c r="H1" s="38"/>
      <c r="I1" s="38"/>
      <c r="J1" s="38"/>
      <c r="K1" s="38"/>
      <c r="L1" s="38"/>
      <c r="M1" s="38"/>
      <c r="N1" s="38"/>
      <c r="O1" s="38"/>
      <c r="P1" s="38"/>
      <c r="Q1" s="38"/>
      <c r="R1" s="38"/>
      <c r="S1" s="38"/>
      <c r="T1" s="38"/>
      <c r="U1" s="38"/>
      <c r="V1" s="38"/>
      <c r="W1" s="38"/>
      <c r="X1" s="39"/>
      <c r="Y1" s="39"/>
      <c r="Z1" s="90"/>
      <c r="AA1" s="90"/>
      <c r="AB1" s="91"/>
      <c r="AC1" s="92"/>
    </row>
    <row r="2" spans="1:47" ht="39" thickBot="1" x14ac:dyDescent="0.6">
      <c r="A2" s="37" t="s">
        <v>94</v>
      </c>
      <c r="B2" s="41" t="s">
        <v>95</v>
      </c>
      <c r="C2" s="41"/>
      <c r="D2" s="41"/>
      <c r="E2" s="42"/>
      <c r="F2" s="42"/>
      <c r="G2" s="42"/>
      <c r="H2" s="42"/>
      <c r="I2" s="42"/>
      <c r="J2" s="42"/>
      <c r="K2" s="42"/>
      <c r="L2" s="42"/>
      <c r="M2" s="42"/>
      <c r="N2" s="42"/>
      <c r="O2" s="307"/>
      <c r="P2" s="288"/>
      <c r="Q2" s="288"/>
      <c r="R2" s="288"/>
      <c r="S2" s="288"/>
      <c r="T2" s="288"/>
      <c r="U2" s="288"/>
      <c r="V2" s="288"/>
      <c r="W2" s="42"/>
      <c r="X2" s="42"/>
      <c r="Y2" s="42"/>
      <c r="Z2" s="42"/>
      <c r="AA2" s="42"/>
      <c r="AB2" s="91"/>
      <c r="AC2" s="95" t="s">
        <v>96</v>
      </c>
      <c r="AE2" s="95" t="s">
        <v>97</v>
      </c>
    </row>
    <row r="3" spans="1:47" ht="10.5" customHeight="1" thickTop="1" x14ac:dyDescent="0.2">
      <c r="A3" s="38"/>
      <c r="B3" s="38"/>
      <c r="C3" s="38"/>
      <c r="D3" s="38"/>
      <c r="E3" s="38"/>
      <c r="F3" s="38"/>
      <c r="G3" s="38"/>
      <c r="H3" s="38"/>
      <c r="I3" s="38"/>
      <c r="J3" s="38"/>
      <c r="K3" s="38"/>
      <c r="L3" s="38"/>
      <c r="M3" s="38"/>
      <c r="N3" s="38"/>
      <c r="O3" s="38"/>
      <c r="P3" s="38"/>
      <c r="Q3" s="38"/>
      <c r="R3" s="38"/>
      <c r="S3" s="38"/>
      <c r="T3" s="38"/>
      <c r="U3" s="38"/>
      <c r="V3" s="38"/>
      <c r="W3" s="38"/>
      <c r="X3" s="39"/>
      <c r="Y3" s="39"/>
      <c r="Z3" s="90"/>
      <c r="AA3" s="96"/>
      <c r="AB3" s="91"/>
      <c r="AC3" s="97" t="s">
        <v>98</v>
      </c>
      <c r="AE3" s="97" t="s">
        <v>99</v>
      </c>
    </row>
    <row r="4" spans="1:47" ht="21" customHeight="1" x14ac:dyDescent="0.2">
      <c r="A4" s="61"/>
      <c r="B4" s="308" t="s">
        <v>100</v>
      </c>
      <c r="C4" s="308"/>
      <c r="D4" s="308"/>
      <c r="E4" s="308"/>
      <c r="F4" s="308"/>
      <c r="G4" s="308"/>
      <c r="H4" s="308"/>
      <c r="I4" s="308"/>
      <c r="J4" s="308"/>
      <c r="K4" s="308"/>
      <c r="O4" s="99"/>
      <c r="P4" s="61"/>
      <c r="Q4" s="100"/>
      <c r="R4" s="100"/>
      <c r="S4" s="100"/>
      <c r="T4" s="61"/>
      <c r="U4" s="61"/>
      <c r="V4" s="61"/>
      <c r="W4" s="61"/>
      <c r="X4" s="61"/>
      <c r="Y4" s="39"/>
      <c r="Z4" s="90"/>
      <c r="AA4" s="96"/>
      <c r="AB4" s="101"/>
      <c r="AC4" s="97" t="s">
        <v>94</v>
      </c>
      <c r="AE4" s="97" t="s">
        <v>101</v>
      </c>
    </row>
    <row r="5" spans="1:47" ht="21" customHeight="1" x14ac:dyDescent="0.2">
      <c r="A5" s="61"/>
      <c r="B5" s="308"/>
      <c r="C5" s="308"/>
      <c r="D5" s="308"/>
      <c r="E5" s="308"/>
      <c r="F5" s="308"/>
      <c r="G5" s="308"/>
      <c r="H5" s="308"/>
      <c r="I5" s="308"/>
      <c r="J5" s="308"/>
      <c r="K5" s="308"/>
      <c r="O5" s="99"/>
      <c r="P5" s="61"/>
      <c r="Q5" s="100"/>
      <c r="R5" s="100"/>
      <c r="S5" s="100"/>
      <c r="T5" s="61"/>
      <c r="U5" s="61"/>
      <c r="V5" s="61"/>
      <c r="W5" s="61"/>
      <c r="X5" s="61"/>
      <c r="Y5" s="39"/>
      <c r="Z5" s="90"/>
      <c r="AA5" s="96"/>
      <c r="AB5" s="101"/>
      <c r="AC5" s="102"/>
      <c r="AE5" s="97" t="s">
        <v>102</v>
      </c>
    </row>
    <row r="6" spans="1:47" ht="21" customHeight="1" x14ac:dyDescent="0.2">
      <c r="A6" s="38"/>
      <c r="B6" s="308"/>
      <c r="C6" s="308"/>
      <c r="D6" s="308"/>
      <c r="E6" s="308"/>
      <c r="F6" s="308"/>
      <c r="G6" s="308"/>
      <c r="H6" s="308"/>
      <c r="I6" s="308"/>
      <c r="J6" s="308"/>
      <c r="K6" s="308"/>
      <c r="O6" s="99"/>
      <c r="P6" s="61"/>
      <c r="Q6" s="100"/>
      <c r="R6" s="100"/>
      <c r="S6" s="100"/>
      <c r="T6" s="61"/>
      <c r="U6" s="61"/>
      <c r="V6" s="61"/>
      <c r="W6" s="61"/>
      <c r="X6" s="61"/>
      <c r="Y6" s="39"/>
      <c r="Z6" s="90"/>
      <c r="AA6" s="96"/>
      <c r="AB6" s="91"/>
      <c r="AC6" s="92"/>
      <c r="AE6" s="97" t="s">
        <v>103</v>
      </c>
    </row>
    <row r="7" spans="1:47" s="88" customFormat="1" ht="7.5" customHeight="1" x14ac:dyDescent="0.2">
      <c r="A7" s="38"/>
      <c r="D7" s="98"/>
      <c r="E7" s="98"/>
      <c r="F7" s="98"/>
      <c r="G7" s="98"/>
      <c r="H7" s="98"/>
      <c r="I7" s="98"/>
      <c r="J7" s="98"/>
      <c r="K7" s="98"/>
      <c r="O7" s="99"/>
      <c r="P7" s="61"/>
      <c r="Q7" s="100"/>
      <c r="R7" s="100"/>
      <c r="S7" s="100"/>
      <c r="T7" s="61"/>
      <c r="U7" s="61"/>
      <c r="V7" s="61"/>
      <c r="W7" s="61"/>
      <c r="X7" s="61"/>
      <c r="Y7" s="103"/>
      <c r="Z7" s="90"/>
      <c r="AA7" s="96"/>
      <c r="AB7" s="91"/>
      <c r="AC7" s="92"/>
      <c r="AD7" s="93"/>
      <c r="AE7" s="97" t="s">
        <v>104</v>
      </c>
      <c r="AF7" s="93"/>
      <c r="AG7" s="93"/>
      <c r="AH7" s="93"/>
      <c r="AI7" s="93"/>
      <c r="AJ7" s="93"/>
      <c r="AK7" s="93"/>
      <c r="AL7" s="93"/>
      <c r="AM7" s="93"/>
      <c r="AN7" s="93"/>
      <c r="AO7" s="93"/>
      <c r="AP7" s="93"/>
      <c r="AQ7" s="93"/>
      <c r="AR7" s="93"/>
      <c r="AS7" s="93"/>
      <c r="AT7" s="93"/>
      <c r="AU7" s="94"/>
    </row>
    <row r="8" spans="1:47" s="94" customFormat="1" ht="3.75" customHeight="1" x14ac:dyDescent="0.2">
      <c r="A8" s="104"/>
      <c r="B8" s="104"/>
      <c r="C8" s="104"/>
      <c r="D8" s="104"/>
      <c r="E8" s="104"/>
      <c r="F8" s="104"/>
      <c r="G8" s="104"/>
      <c r="H8" s="104"/>
      <c r="I8" s="104"/>
      <c r="J8" s="104"/>
      <c r="K8" s="104"/>
      <c r="L8" s="104"/>
      <c r="M8" s="104"/>
      <c r="N8" s="104"/>
      <c r="O8" s="104"/>
      <c r="P8" s="104"/>
      <c r="Q8" s="104"/>
      <c r="R8" s="104"/>
      <c r="S8" s="104"/>
      <c r="T8" s="104"/>
      <c r="U8" s="104"/>
      <c r="V8" s="104"/>
      <c r="W8" s="104"/>
      <c r="X8" s="105"/>
      <c r="Y8" s="105"/>
      <c r="Z8" s="106"/>
      <c r="AA8" s="107"/>
      <c r="AB8" s="91"/>
      <c r="AC8" s="91"/>
    </row>
    <row r="9" spans="1:47" s="94" customFormat="1" ht="21" customHeight="1" x14ac:dyDescent="0.2">
      <c r="A9" s="104"/>
      <c r="B9" s="309" t="s">
        <v>105</v>
      </c>
      <c r="C9" s="108"/>
      <c r="D9" s="310" t="s">
        <v>72</v>
      </c>
      <c r="E9" s="310"/>
      <c r="F9" s="310"/>
      <c r="G9" s="310"/>
      <c r="H9" s="109"/>
      <c r="I9" s="310" t="s">
        <v>73</v>
      </c>
      <c r="J9" s="310"/>
      <c r="K9" s="310"/>
      <c r="L9" s="310"/>
      <c r="M9" s="109"/>
      <c r="N9" s="310" t="s">
        <v>106</v>
      </c>
      <c r="O9" s="310"/>
      <c r="P9" s="310"/>
      <c r="Q9" s="310"/>
      <c r="R9" s="109"/>
      <c r="S9" s="310" t="s">
        <v>107</v>
      </c>
      <c r="T9" s="310"/>
      <c r="U9" s="310"/>
      <c r="V9" s="310"/>
      <c r="W9" s="109"/>
      <c r="X9" s="313"/>
      <c r="Y9" s="313"/>
      <c r="Z9" s="313"/>
      <c r="AA9" s="313"/>
      <c r="AB9" s="110"/>
      <c r="AC9" s="110"/>
    </row>
    <row r="10" spans="1:47" s="94" customFormat="1" ht="38.1" customHeight="1" x14ac:dyDescent="0.2">
      <c r="A10" s="104"/>
      <c r="B10" s="309"/>
      <c r="C10" s="108"/>
      <c r="D10" s="111"/>
      <c r="E10" s="314" t="s">
        <v>108</v>
      </c>
      <c r="F10" s="314"/>
      <c r="G10" s="314"/>
      <c r="H10" s="112"/>
      <c r="I10" s="316" t="s">
        <v>97</v>
      </c>
      <c r="J10" s="316"/>
      <c r="K10" s="316"/>
      <c r="L10" s="316"/>
      <c r="M10" s="112"/>
      <c r="N10" s="311" t="s">
        <v>109</v>
      </c>
      <c r="O10" s="311"/>
      <c r="P10" s="311"/>
      <c r="Q10" s="311"/>
      <c r="R10" s="113"/>
      <c r="S10" s="114"/>
      <c r="T10" s="112"/>
      <c r="U10" s="112"/>
      <c r="V10" s="112"/>
      <c r="W10" s="112"/>
      <c r="X10" s="112"/>
      <c r="Y10" s="112"/>
      <c r="Z10" s="112"/>
      <c r="AA10" s="112"/>
      <c r="AB10" s="110"/>
      <c r="AC10" s="110"/>
    </row>
    <row r="11" spans="1:47" s="94" customFormat="1" ht="38.1" customHeight="1" x14ac:dyDescent="0.2">
      <c r="A11" s="104"/>
      <c r="B11" s="309"/>
      <c r="C11" s="108"/>
      <c r="D11" s="317">
        <v>8</v>
      </c>
      <c r="E11" s="315"/>
      <c r="F11" s="315"/>
      <c r="G11" s="315"/>
      <c r="H11" s="112"/>
      <c r="I11" s="318" t="s">
        <v>110</v>
      </c>
      <c r="J11" s="318"/>
      <c r="K11" s="318"/>
      <c r="L11" s="318"/>
      <c r="M11" s="112"/>
      <c r="N11" s="311" t="s">
        <v>111</v>
      </c>
      <c r="O11" s="311"/>
      <c r="P11" s="311"/>
      <c r="Q11" s="311"/>
      <c r="R11" s="113"/>
      <c r="S11" s="112"/>
      <c r="T11" s="112"/>
      <c r="U11" s="112"/>
      <c r="V11" s="112"/>
      <c r="W11" s="112"/>
      <c r="X11" s="320" t="s">
        <v>112</v>
      </c>
      <c r="Y11" s="320"/>
      <c r="Z11" s="320"/>
      <c r="AA11" s="320"/>
      <c r="AB11" s="110"/>
      <c r="AC11" s="306" t="s">
        <v>152</v>
      </c>
      <c r="AD11" s="306"/>
      <c r="AE11" s="306"/>
      <c r="AF11" s="306"/>
      <c r="AG11" s="306"/>
      <c r="AH11" s="306"/>
      <c r="AI11" s="306"/>
      <c r="AJ11" s="306"/>
      <c r="AK11" s="306"/>
    </row>
    <row r="12" spans="1:47" s="94" customFormat="1" ht="38.1" customHeight="1" x14ac:dyDescent="0.2">
      <c r="A12" s="104"/>
      <c r="B12" s="309"/>
      <c r="C12" s="108"/>
      <c r="D12" s="317"/>
      <c r="E12" s="315"/>
      <c r="F12" s="315"/>
      <c r="G12" s="315"/>
      <c r="H12" s="112"/>
      <c r="I12" s="319"/>
      <c r="J12" s="319"/>
      <c r="K12" s="319"/>
      <c r="L12" s="319"/>
      <c r="M12" s="112"/>
      <c r="N12" s="311" t="s">
        <v>111</v>
      </c>
      <c r="O12" s="311"/>
      <c r="P12" s="311"/>
      <c r="Q12" s="311"/>
      <c r="R12" s="113"/>
      <c r="S12" s="115" t="s">
        <v>113</v>
      </c>
      <c r="T12" s="116"/>
      <c r="U12" s="321"/>
      <c r="V12" s="321"/>
      <c r="W12" s="112"/>
      <c r="X12" s="117" t="s">
        <v>114</v>
      </c>
      <c r="Y12" s="118"/>
      <c r="Z12" s="119"/>
      <c r="AA12" s="120"/>
      <c r="AB12" s="110"/>
      <c r="AC12" s="306"/>
      <c r="AD12" s="306"/>
      <c r="AE12" s="306"/>
      <c r="AF12" s="306"/>
      <c r="AG12" s="306"/>
      <c r="AH12" s="306"/>
      <c r="AI12" s="306"/>
      <c r="AJ12" s="306"/>
      <c r="AK12" s="306"/>
    </row>
    <row r="13" spans="1:47" s="94" customFormat="1" ht="38.1" customHeight="1" x14ac:dyDescent="0.2">
      <c r="A13" s="104"/>
      <c r="B13" s="309"/>
      <c r="C13" s="108"/>
      <c r="D13" s="317"/>
      <c r="E13" s="315"/>
      <c r="F13" s="315"/>
      <c r="G13" s="315"/>
      <c r="H13" s="112"/>
      <c r="I13" s="319"/>
      <c r="J13" s="319"/>
      <c r="K13" s="319"/>
      <c r="L13" s="319"/>
      <c r="M13" s="112"/>
      <c r="N13" s="311" t="s">
        <v>111</v>
      </c>
      <c r="O13" s="311"/>
      <c r="P13" s="311"/>
      <c r="Q13" s="311"/>
      <c r="R13" s="113"/>
      <c r="S13" s="115" t="s">
        <v>115</v>
      </c>
      <c r="T13" s="116"/>
      <c r="U13" s="312"/>
      <c r="V13" s="312"/>
      <c r="W13" s="112"/>
      <c r="X13" s="121" t="s">
        <v>116</v>
      </c>
      <c r="Y13" s="122"/>
      <c r="Z13" s="123"/>
      <c r="AA13" s="107"/>
      <c r="AB13" s="110"/>
      <c r="AC13" s="306"/>
      <c r="AD13" s="306"/>
      <c r="AE13" s="306"/>
      <c r="AF13" s="306"/>
      <c r="AG13" s="306"/>
      <c r="AH13" s="306"/>
      <c r="AI13" s="306"/>
      <c r="AJ13" s="306"/>
      <c r="AK13" s="306"/>
    </row>
    <row r="14" spans="1:47" s="94" customFormat="1" ht="38.1" customHeight="1" x14ac:dyDescent="0.2">
      <c r="A14" s="104"/>
      <c r="B14" s="309"/>
      <c r="C14" s="108"/>
      <c r="D14" s="111"/>
      <c r="E14" s="315"/>
      <c r="F14" s="315"/>
      <c r="G14" s="315"/>
      <c r="H14" s="112"/>
      <c r="I14" s="319"/>
      <c r="J14" s="319"/>
      <c r="K14" s="319"/>
      <c r="L14" s="319"/>
      <c r="M14" s="112"/>
      <c r="N14" s="311" t="s">
        <v>111</v>
      </c>
      <c r="O14" s="311"/>
      <c r="P14" s="311"/>
      <c r="Q14" s="311"/>
      <c r="R14" s="113"/>
      <c r="S14" s="115" t="s">
        <v>117</v>
      </c>
      <c r="T14" s="116"/>
      <c r="U14" s="322"/>
      <c r="V14" s="322"/>
      <c r="W14" s="112"/>
      <c r="X14" s="112"/>
      <c r="Y14" s="122"/>
      <c r="Z14" s="123"/>
      <c r="AA14" s="107"/>
      <c r="AB14" s="110"/>
      <c r="AC14" s="306"/>
      <c r="AD14" s="306"/>
      <c r="AE14" s="306"/>
      <c r="AF14" s="306"/>
      <c r="AG14" s="306"/>
      <c r="AH14" s="306"/>
      <c r="AI14" s="306"/>
      <c r="AJ14" s="306"/>
      <c r="AK14" s="306"/>
    </row>
    <row r="15" spans="1:47" s="94" customFormat="1" ht="3.75" customHeight="1" x14ac:dyDescent="0.2">
      <c r="A15" s="104"/>
      <c r="B15" s="111"/>
      <c r="C15" s="108"/>
      <c r="D15" s="111"/>
      <c r="E15" s="124"/>
      <c r="F15" s="124"/>
      <c r="G15" s="124"/>
      <c r="H15" s="112"/>
      <c r="I15" s="112"/>
      <c r="J15" s="113"/>
      <c r="K15" s="125"/>
      <c r="L15" s="112"/>
      <c r="M15" s="112"/>
      <c r="N15" s="112"/>
      <c r="O15" s="112"/>
      <c r="P15" s="112"/>
      <c r="Q15" s="113"/>
      <c r="R15" s="113"/>
      <c r="S15" s="115"/>
      <c r="T15" s="116"/>
      <c r="U15" s="107"/>
      <c r="V15" s="107"/>
      <c r="W15" s="112"/>
      <c r="X15" s="112"/>
      <c r="Y15" s="122"/>
      <c r="Z15" s="123"/>
      <c r="AA15" s="107"/>
      <c r="AB15" s="110"/>
      <c r="AC15" s="306"/>
      <c r="AD15" s="306"/>
      <c r="AE15" s="306"/>
      <c r="AF15" s="306"/>
      <c r="AG15" s="306"/>
      <c r="AH15" s="306"/>
      <c r="AI15" s="306"/>
      <c r="AJ15" s="306"/>
      <c r="AK15" s="306"/>
    </row>
    <row r="16" spans="1:47" s="88" customFormat="1" ht="9.9499999999999993" customHeight="1" x14ac:dyDescent="0.2">
      <c r="A16" s="38"/>
      <c r="B16" s="126"/>
      <c r="C16" s="126"/>
      <c r="D16" s="43"/>
      <c r="E16" s="127"/>
      <c r="F16" s="127"/>
      <c r="G16" s="127"/>
      <c r="J16" s="128"/>
      <c r="K16" s="44"/>
      <c r="Q16" s="128"/>
      <c r="R16" s="128"/>
      <c r="S16" s="129"/>
      <c r="T16" s="130"/>
      <c r="U16" s="96"/>
      <c r="V16" s="96"/>
      <c r="Y16" s="131"/>
      <c r="Z16" s="132"/>
      <c r="AA16" s="96"/>
      <c r="AB16" s="110"/>
      <c r="AC16" s="306"/>
      <c r="AD16" s="306"/>
      <c r="AE16" s="306"/>
      <c r="AF16" s="306"/>
      <c r="AG16" s="306"/>
      <c r="AH16" s="306"/>
      <c r="AI16" s="306"/>
      <c r="AJ16" s="306"/>
      <c r="AK16" s="306"/>
      <c r="AL16" s="93"/>
      <c r="AM16" s="93"/>
      <c r="AN16" s="93"/>
      <c r="AO16" s="93"/>
      <c r="AP16" s="93"/>
      <c r="AQ16" s="93"/>
      <c r="AR16" s="93"/>
      <c r="AS16" s="93"/>
      <c r="AT16" s="93"/>
      <c r="AU16" s="94"/>
    </row>
    <row r="17" spans="1:47" s="133" customFormat="1" ht="3.75" customHeight="1" x14ac:dyDescent="0.2">
      <c r="AB17" s="134"/>
      <c r="AC17" s="306"/>
      <c r="AD17" s="306"/>
      <c r="AE17" s="306"/>
      <c r="AF17" s="306"/>
      <c r="AG17" s="306"/>
      <c r="AH17" s="306"/>
      <c r="AI17" s="306"/>
      <c r="AJ17" s="306"/>
      <c r="AK17" s="306"/>
      <c r="AL17" s="135"/>
      <c r="AM17" s="135"/>
      <c r="AN17" s="135"/>
      <c r="AO17" s="135"/>
      <c r="AP17" s="135"/>
      <c r="AQ17" s="135"/>
      <c r="AR17" s="135"/>
      <c r="AS17" s="135"/>
      <c r="AT17" s="135"/>
      <c r="AU17" s="134"/>
    </row>
    <row r="18" spans="1:47" s="138" customFormat="1" ht="21" customHeight="1" x14ac:dyDescent="0.2">
      <c r="A18" s="133"/>
      <c r="B18" s="323" t="s">
        <v>118</v>
      </c>
      <c r="C18" s="136"/>
      <c r="D18" s="324" t="s">
        <v>119</v>
      </c>
      <c r="E18" s="324"/>
      <c r="F18" s="324"/>
      <c r="G18" s="324"/>
      <c r="H18" s="137"/>
      <c r="I18" s="324" t="s">
        <v>120</v>
      </c>
      <c r="J18" s="324"/>
      <c r="K18" s="324"/>
      <c r="L18" s="324"/>
      <c r="M18" s="137"/>
      <c r="N18" s="324" t="s">
        <v>121</v>
      </c>
      <c r="O18" s="324"/>
      <c r="P18" s="324"/>
      <c r="Q18" s="324"/>
      <c r="R18" s="137"/>
      <c r="S18" s="324" t="s">
        <v>122</v>
      </c>
      <c r="T18" s="324"/>
      <c r="U18" s="324"/>
      <c r="V18" s="324"/>
      <c r="W18" s="137"/>
      <c r="X18" s="324" t="s">
        <v>107</v>
      </c>
      <c r="Y18" s="324"/>
      <c r="Z18" s="324"/>
      <c r="AA18" s="324"/>
      <c r="AB18" s="110"/>
      <c r="AC18" s="306"/>
      <c r="AD18" s="306"/>
      <c r="AE18" s="306"/>
      <c r="AF18" s="306"/>
      <c r="AG18" s="306"/>
      <c r="AH18" s="306"/>
      <c r="AI18" s="306"/>
      <c r="AJ18" s="306"/>
      <c r="AK18" s="306"/>
      <c r="AL18" s="93"/>
      <c r="AM18" s="93"/>
      <c r="AN18" s="93"/>
      <c r="AO18" s="93"/>
      <c r="AP18" s="93"/>
      <c r="AQ18" s="93"/>
      <c r="AR18" s="93"/>
      <c r="AS18" s="93"/>
      <c r="AT18" s="93"/>
      <c r="AU18" s="94"/>
    </row>
    <row r="19" spans="1:47" s="138" customFormat="1" ht="38.1" customHeight="1" x14ac:dyDescent="0.2">
      <c r="A19" s="133"/>
      <c r="B19" s="323"/>
      <c r="C19" s="136"/>
      <c r="D19" s="326" t="s">
        <v>123</v>
      </c>
      <c r="E19" s="326"/>
      <c r="F19" s="326"/>
      <c r="G19" s="326"/>
      <c r="I19" s="328" t="s">
        <v>124</v>
      </c>
      <c r="J19" s="328"/>
      <c r="K19" s="328"/>
      <c r="L19" s="328"/>
      <c r="N19" s="328" t="s">
        <v>125</v>
      </c>
      <c r="O19" s="328"/>
      <c r="P19" s="328"/>
      <c r="Q19" s="328"/>
      <c r="R19" s="139"/>
      <c r="S19" s="328" t="s">
        <v>126</v>
      </c>
      <c r="T19" s="328"/>
      <c r="U19" s="328"/>
      <c r="V19" s="328"/>
      <c r="X19" s="140" t="s">
        <v>127</v>
      </c>
      <c r="Y19" s="141"/>
      <c r="Z19" s="329"/>
      <c r="AA19" s="329"/>
      <c r="AB19" s="110"/>
      <c r="AC19" s="306"/>
      <c r="AD19" s="306"/>
      <c r="AE19" s="306"/>
      <c r="AF19" s="306"/>
      <c r="AG19" s="306"/>
      <c r="AH19" s="306"/>
      <c r="AI19" s="306"/>
      <c r="AJ19" s="306"/>
      <c r="AK19" s="306"/>
      <c r="AL19" s="93"/>
      <c r="AM19" s="93"/>
      <c r="AN19" s="93"/>
      <c r="AO19" s="93"/>
      <c r="AP19" s="93"/>
      <c r="AQ19" s="93"/>
      <c r="AR19" s="93"/>
      <c r="AS19" s="93"/>
      <c r="AT19" s="93"/>
      <c r="AU19" s="94"/>
    </row>
    <row r="20" spans="1:47" s="138" customFormat="1" ht="38.1" customHeight="1" x14ac:dyDescent="0.2">
      <c r="A20" s="133"/>
      <c r="B20" s="323"/>
      <c r="C20" s="136"/>
      <c r="D20" s="327"/>
      <c r="E20" s="327"/>
      <c r="F20" s="327"/>
      <c r="G20" s="327"/>
      <c r="I20" s="325" t="s">
        <v>128</v>
      </c>
      <c r="J20" s="325"/>
      <c r="K20" s="325"/>
      <c r="L20" s="325"/>
      <c r="N20" s="325" t="s">
        <v>129</v>
      </c>
      <c r="O20" s="325"/>
      <c r="P20" s="325"/>
      <c r="Q20" s="325"/>
      <c r="R20" s="139"/>
      <c r="S20" s="325" t="s">
        <v>130</v>
      </c>
      <c r="T20" s="325"/>
      <c r="U20" s="325"/>
      <c r="V20" s="325"/>
      <c r="X20" s="140" t="s">
        <v>131</v>
      </c>
      <c r="Y20" s="141"/>
      <c r="Z20" s="329"/>
      <c r="AA20" s="329"/>
      <c r="AB20" s="110"/>
      <c r="AC20" s="306"/>
      <c r="AD20" s="306"/>
      <c r="AE20" s="306"/>
      <c r="AF20" s="306"/>
      <c r="AG20" s="306"/>
      <c r="AH20" s="306"/>
      <c r="AI20" s="306"/>
      <c r="AJ20" s="306"/>
      <c r="AK20" s="306"/>
      <c r="AL20" s="93"/>
      <c r="AM20" s="93"/>
      <c r="AN20" s="93"/>
      <c r="AO20" s="93"/>
      <c r="AP20" s="93"/>
      <c r="AQ20" s="93"/>
      <c r="AR20" s="93"/>
      <c r="AS20" s="93"/>
      <c r="AT20" s="93"/>
      <c r="AU20" s="94"/>
    </row>
    <row r="21" spans="1:47" s="138" customFormat="1" ht="38.1" customHeight="1" x14ac:dyDescent="0.2">
      <c r="A21" s="133"/>
      <c r="B21" s="323"/>
      <c r="C21" s="136"/>
      <c r="D21" s="327"/>
      <c r="E21" s="327"/>
      <c r="F21" s="327"/>
      <c r="G21" s="327"/>
      <c r="I21" s="325" t="s">
        <v>132</v>
      </c>
      <c r="J21" s="325"/>
      <c r="K21" s="325"/>
      <c r="L21" s="325"/>
      <c r="N21" s="325" t="s">
        <v>129</v>
      </c>
      <c r="O21" s="325"/>
      <c r="P21" s="325"/>
      <c r="Q21" s="325"/>
      <c r="R21" s="139"/>
      <c r="S21" s="325" t="s">
        <v>130</v>
      </c>
      <c r="T21" s="325"/>
      <c r="U21" s="325"/>
      <c r="V21" s="325"/>
      <c r="X21" s="140" t="s">
        <v>133</v>
      </c>
      <c r="Y21" s="141"/>
      <c r="Z21" s="337"/>
      <c r="AA21" s="337"/>
      <c r="AB21" s="110"/>
      <c r="AC21" s="306"/>
      <c r="AD21" s="306"/>
      <c r="AE21" s="306"/>
      <c r="AF21" s="306"/>
      <c r="AG21" s="306"/>
      <c r="AH21" s="306"/>
      <c r="AI21" s="306"/>
      <c r="AJ21" s="306"/>
      <c r="AK21" s="306"/>
      <c r="AL21" s="93"/>
      <c r="AM21" s="93"/>
      <c r="AN21" s="93"/>
      <c r="AO21" s="93"/>
      <c r="AP21" s="93"/>
      <c r="AQ21" s="93"/>
      <c r="AR21" s="93"/>
      <c r="AS21" s="93"/>
      <c r="AT21" s="93"/>
      <c r="AU21" s="94"/>
    </row>
    <row r="22" spans="1:47" s="138" customFormat="1" ht="38.1" customHeight="1" x14ac:dyDescent="0.2">
      <c r="A22" s="133"/>
      <c r="B22" s="323"/>
      <c r="C22" s="136"/>
      <c r="D22" s="327"/>
      <c r="E22" s="327"/>
      <c r="F22" s="327"/>
      <c r="G22" s="327"/>
      <c r="I22" s="325" t="s">
        <v>134</v>
      </c>
      <c r="J22" s="325"/>
      <c r="K22" s="325"/>
      <c r="L22" s="325"/>
      <c r="N22" s="325" t="s">
        <v>129</v>
      </c>
      <c r="O22" s="325"/>
      <c r="P22" s="325"/>
      <c r="Q22" s="325"/>
      <c r="R22" s="139"/>
      <c r="S22" s="325" t="s">
        <v>130</v>
      </c>
      <c r="T22" s="325"/>
      <c r="U22" s="325"/>
      <c r="V22" s="325"/>
      <c r="X22" s="338" t="s">
        <v>135</v>
      </c>
      <c r="Y22" s="338"/>
      <c r="Z22" s="338"/>
      <c r="AA22" s="338"/>
      <c r="AB22" s="110"/>
      <c r="AC22" s="306"/>
      <c r="AD22" s="306"/>
      <c r="AE22" s="306"/>
      <c r="AF22" s="306"/>
      <c r="AG22" s="306"/>
      <c r="AH22" s="306"/>
      <c r="AI22" s="306"/>
      <c r="AJ22" s="306"/>
      <c r="AK22" s="306"/>
      <c r="AL22" s="93"/>
      <c r="AM22" s="93"/>
      <c r="AN22" s="93"/>
      <c r="AO22" s="93"/>
      <c r="AP22" s="93"/>
      <c r="AQ22" s="93"/>
      <c r="AR22" s="93"/>
      <c r="AS22" s="93"/>
      <c r="AT22" s="93"/>
      <c r="AU22" s="94"/>
    </row>
    <row r="23" spans="1:47" s="138" customFormat="1" ht="38.1" customHeight="1" x14ac:dyDescent="0.2">
      <c r="A23" s="133"/>
      <c r="B23" s="323"/>
      <c r="C23" s="136"/>
      <c r="D23" s="327"/>
      <c r="E23" s="327"/>
      <c r="F23" s="327"/>
      <c r="G23" s="327"/>
      <c r="I23" s="325" t="s">
        <v>136</v>
      </c>
      <c r="J23" s="325"/>
      <c r="K23" s="325"/>
      <c r="L23" s="325"/>
      <c r="N23" s="325" t="s">
        <v>129</v>
      </c>
      <c r="O23" s="325"/>
      <c r="P23" s="325"/>
      <c r="Q23" s="325"/>
      <c r="R23" s="139"/>
      <c r="S23" s="325" t="s">
        <v>130</v>
      </c>
      <c r="T23" s="325"/>
      <c r="U23" s="325"/>
      <c r="V23" s="325"/>
      <c r="X23" s="142" t="s">
        <v>137</v>
      </c>
      <c r="Y23" s="143"/>
      <c r="Z23" s="144"/>
      <c r="AA23" s="145"/>
      <c r="AB23" s="110"/>
      <c r="AC23" s="306"/>
      <c r="AD23" s="306"/>
      <c r="AE23" s="306"/>
      <c r="AF23" s="306"/>
      <c r="AG23" s="306"/>
      <c r="AH23" s="306"/>
      <c r="AI23" s="306"/>
      <c r="AJ23" s="306"/>
      <c r="AK23" s="306"/>
      <c r="AL23" s="93"/>
      <c r="AM23" s="93"/>
      <c r="AN23" s="93"/>
      <c r="AO23" s="93"/>
      <c r="AP23" s="93"/>
      <c r="AQ23" s="93"/>
      <c r="AR23" s="93"/>
      <c r="AS23" s="93"/>
      <c r="AT23" s="93"/>
      <c r="AU23" s="94"/>
    </row>
    <row r="24" spans="1:47" s="138" customFormat="1" ht="3.75" customHeight="1" x14ac:dyDescent="0.2">
      <c r="A24" s="133"/>
      <c r="B24" s="133"/>
      <c r="C24" s="136"/>
      <c r="D24" s="146"/>
      <c r="J24" s="139"/>
      <c r="K24" s="147"/>
      <c r="Q24" s="139"/>
      <c r="R24" s="139"/>
      <c r="S24" s="148"/>
      <c r="Y24" s="141"/>
      <c r="Z24" s="149"/>
      <c r="AA24" s="150"/>
      <c r="AB24" s="110"/>
      <c r="AC24" s="306"/>
      <c r="AD24" s="306"/>
      <c r="AE24" s="306"/>
      <c r="AF24" s="306"/>
      <c r="AG24" s="306"/>
      <c r="AH24" s="306"/>
      <c r="AI24" s="306"/>
      <c r="AJ24" s="306"/>
      <c r="AK24" s="306"/>
      <c r="AL24" s="93"/>
      <c r="AM24" s="93"/>
      <c r="AN24" s="93"/>
      <c r="AO24" s="93"/>
      <c r="AP24" s="93"/>
      <c r="AQ24" s="93"/>
      <c r="AR24" s="93"/>
      <c r="AS24" s="93"/>
      <c r="AT24" s="93"/>
      <c r="AU24" s="94"/>
    </row>
    <row r="25" spans="1:47" s="88" customFormat="1" ht="9.9499999999999993" customHeight="1" x14ac:dyDescent="0.2">
      <c r="A25" s="38"/>
      <c r="B25" s="43"/>
      <c r="C25" s="43"/>
      <c r="D25" s="43"/>
      <c r="J25" s="128"/>
      <c r="K25" s="44"/>
      <c r="Q25" s="128"/>
      <c r="R25" s="128"/>
      <c r="S25" s="151"/>
      <c r="Y25" s="131"/>
      <c r="Z25" s="132"/>
      <c r="AA25" s="96"/>
      <c r="AB25" s="110"/>
      <c r="AC25" s="306"/>
      <c r="AD25" s="306"/>
      <c r="AE25" s="306"/>
      <c r="AF25" s="306"/>
      <c r="AG25" s="306"/>
      <c r="AH25" s="306"/>
      <c r="AI25" s="306"/>
      <c r="AJ25" s="306"/>
      <c r="AK25" s="306"/>
      <c r="AL25" s="93"/>
      <c r="AM25" s="93"/>
      <c r="AN25" s="93"/>
      <c r="AO25" s="93"/>
      <c r="AP25" s="93"/>
      <c r="AQ25" s="93"/>
      <c r="AR25" s="93"/>
      <c r="AS25" s="93"/>
      <c r="AT25" s="93"/>
      <c r="AU25" s="94"/>
    </row>
    <row r="26" spans="1:47" s="154" customFormat="1" ht="3.75" customHeight="1" x14ac:dyDescent="0.2">
      <c r="A26" s="152"/>
      <c r="B26" s="153"/>
      <c r="C26" s="153"/>
      <c r="D26" s="153"/>
      <c r="J26" s="155"/>
      <c r="K26" s="156"/>
      <c r="Q26" s="155"/>
      <c r="R26" s="155"/>
      <c r="S26" s="157"/>
      <c r="Y26" s="158"/>
      <c r="Z26" s="159"/>
      <c r="AA26" s="160"/>
      <c r="AB26" s="110"/>
      <c r="AC26" s="306"/>
      <c r="AD26" s="306"/>
      <c r="AE26" s="306"/>
      <c r="AF26" s="306"/>
      <c r="AG26" s="306"/>
      <c r="AH26" s="306"/>
      <c r="AI26" s="306"/>
      <c r="AJ26" s="306"/>
      <c r="AK26" s="306"/>
      <c r="AL26" s="93"/>
      <c r="AM26" s="93"/>
      <c r="AN26" s="93"/>
      <c r="AO26" s="93"/>
      <c r="AP26" s="93"/>
      <c r="AQ26" s="93"/>
      <c r="AR26" s="93"/>
      <c r="AS26" s="93"/>
      <c r="AT26" s="93"/>
      <c r="AU26" s="94"/>
    </row>
    <row r="27" spans="1:47" s="154" customFormat="1" ht="21" customHeight="1" x14ac:dyDescent="0.2">
      <c r="A27" s="152"/>
      <c r="B27" s="330" t="s">
        <v>138</v>
      </c>
      <c r="C27" s="161"/>
      <c r="D27" s="331" t="s">
        <v>139</v>
      </c>
      <c r="E27" s="331"/>
      <c r="F27" s="331"/>
      <c r="G27" s="331"/>
      <c r="H27" s="162"/>
      <c r="I27" s="331" t="s">
        <v>140</v>
      </c>
      <c r="J27" s="331"/>
      <c r="K27" s="331"/>
      <c r="L27" s="331"/>
      <c r="M27" s="162"/>
      <c r="N27" s="331" t="s">
        <v>141</v>
      </c>
      <c r="O27" s="332"/>
      <c r="P27" s="332"/>
      <c r="Q27" s="332"/>
      <c r="R27" s="162"/>
      <c r="S27" s="331" t="s">
        <v>107</v>
      </c>
      <c r="T27" s="331"/>
      <c r="U27" s="331"/>
      <c r="V27" s="331"/>
      <c r="W27" s="162"/>
      <c r="X27" s="333"/>
      <c r="Y27" s="333"/>
      <c r="Z27" s="333"/>
      <c r="AA27" s="333"/>
      <c r="AB27" s="110"/>
      <c r="AC27" s="306"/>
      <c r="AD27" s="306"/>
      <c r="AE27" s="306"/>
      <c r="AF27" s="306"/>
      <c r="AG27" s="306"/>
      <c r="AH27" s="306"/>
      <c r="AI27" s="306"/>
      <c r="AJ27" s="306"/>
      <c r="AK27" s="306"/>
      <c r="AL27" s="93"/>
      <c r="AM27" s="93"/>
      <c r="AN27" s="93"/>
      <c r="AO27" s="93"/>
      <c r="AP27" s="93"/>
      <c r="AQ27" s="93"/>
      <c r="AR27" s="93"/>
      <c r="AS27" s="93"/>
      <c r="AT27" s="93"/>
      <c r="AU27" s="94"/>
    </row>
    <row r="28" spans="1:47" s="154" customFormat="1" ht="38.1" customHeight="1" x14ac:dyDescent="0.2">
      <c r="A28" s="152"/>
      <c r="B28" s="330"/>
      <c r="C28" s="161"/>
      <c r="D28" s="334" t="s">
        <v>142</v>
      </c>
      <c r="E28" s="334"/>
      <c r="F28" s="334"/>
      <c r="G28" s="334"/>
      <c r="I28" s="334" t="s">
        <v>143</v>
      </c>
      <c r="J28" s="334"/>
      <c r="K28" s="334"/>
      <c r="L28" s="334"/>
      <c r="N28" s="163" t="s">
        <v>144</v>
      </c>
      <c r="O28" s="336"/>
      <c r="P28" s="336"/>
      <c r="Q28" s="336"/>
      <c r="R28" s="155"/>
      <c r="S28" s="157"/>
      <c r="Y28" s="158"/>
      <c r="Z28" s="159"/>
      <c r="AA28" s="160"/>
      <c r="AB28" s="110"/>
      <c r="AC28" s="306"/>
      <c r="AD28" s="306"/>
      <c r="AE28" s="306"/>
      <c r="AF28" s="306"/>
      <c r="AG28" s="306"/>
      <c r="AH28" s="306"/>
      <c r="AI28" s="306"/>
      <c r="AJ28" s="306"/>
      <c r="AK28" s="306"/>
      <c r="AL28" s="93"/>
      <c r="AM28" s="93"/>
      <c r="AN28" s="93"/>
      <c r="AO28" s="93"/>
      <c r="AP28" s="93"/>
      <c r="AQ28" s="93"/>
      <c r="AR28" s="93"/>
      <c r="AS28" s="93"/>
      <c r="AT28" s="93"/>
      <c r="AU28" s="94"/>
    </row>
    <row r="29" spans="1:47" s="154" customFormat="1" ht="38.1" customHeight="1" x14ac:dyDescent="0.2">
      <c r="A29" s="152"/>
      <c r="B29" s="330"/>
      <c r="C29" s="161"/>
      <c r="D29" s="335"/>
      <c r="E29" s="335"/>
      <c r="F29" s="335"/>
      <c r="G29" s="335"/>
      <c r="I29" s="335"/>
      <c r="J29" s="335"/>
      <c r="K29" s="335"/>
      <c r="L29" s="335"/>
      <c r="N29" s="163" t="s">
        <v>145</v>
      </c>
      <c r="O29" s="336"/>
      <c r="P29" s="336"/>
      <c r="Q29" s="336"/>
      <c r="R29" s="155"/>
      <c r="S29" s="157"/>
      <c r="Y29" s="158"/>
      <c r="Z29" s="159"/>
      <c r="AA29" s="160"/>
      <c r="AB29" s="110"/>
      <c r="AC29" s="306"/>
      <c r="AD29" s="306"/>
      <c r="AE29" s="306"/>
      <c r="AF29" s="306"/>
      <c r="AG29" s="306"/>
      <c r="AH29" s="306"/>
      <c r="AI29" s="306"/>
      <c r="AJ29" s="306"/>
      <c r="AK29" s="306"/>
      <c r="AL29" s="93"/>
      <c r="AM29" s="93"/>
      <c r="AN29" s="93"/>
      <c r="AO29" s="93"/>
      <c r="AP29" s="93"/>
      <c r="AQ29" s="93"/>
      <c r="AR29" s="93"/>
      <c r="AS29" s="93"/>
      <c r="AT29" s="93"/>
      <c r="AU29" s="94"/>
    </row>
    <row r="30" spans="1:47" s="154" customFormat="1" ht="38.1" customHeight="1" x14ac:dyDescent="0.2">
      <c r="A30" s="152"/>
      <c r="B30" s="330"/>
      <c r="C30" s="161"/>
      <c r="D30" s="335"/>
      <c r="E30" s="335"/>
      <c r="F30" s="335"/>
      <c r="G30" s="335"/>
      <c r="I30" s="335"/>
      <c r="J30" s="335"/>
      <c r="K30" s="335"/>
      <c r="L30" s="335"/>
      <c r="N30" s="163" t="s">
        <v>146</v>
      </c>
      <c r="O30" s="336"/>
      <c r="P30" s="336"/>
      <c r="Q30" s="336"/>
      <c r="R30" s="155"/>
      <c r="S30" s="157"/>
      <c r="Y30" s="158"/>
      <c r="Z30" s="159"/>
      <c r="AA30" s="160"/>
      <c r="AB30" s="110"/>
      <c r="AC30" s="306"/>
      <c r="AD30" s="306"/>
      <c r="AE30" s="306"/>
      <c r="AF30" s="306"/>
      <c r="AG30" s="306"/>
      <c r="AH30" s="306"/>
      <c r="AI30" s="306"/>
      <c r="AJ30" s="306"/>
      <c r="AK30" s="306"/>
      <c r="AL30" s="93"/>
      <c r="AM30" s="93"/>
      <c r="AN30" s="93"/>
      <c r="AO30" s="93"/>
      <c r="AP30" s="93"/>
      <c r="AQ30" s="93"/>
      <c r="AR30" s="93"/>
      <c r="AS30" s="93"/>
      <c r="AT30" s="93"/>
      <c r="AU30" s="94"/>
    </row>
    <row r="31" spans="1:47" s="154" customFormat="1" ht="38.1" customHeight="1" x14ac:dyDescent="0.2">
      <c r="A31" s="152"/>
      <c r="B31" s="330"/>
      <c r="C31" s="161"/>
      <c r="D31" s="335"/>
      <c r="E31" s="335"/>
      <c r="F31" s="335"/>
      <c r="G31" s="335"/>
      <c r="I31" s="335"/>
      <c r="J31" s="335"/>
      <c r="K31" s="335"/>
      <c r="L31" s="335"/>
      <c r="N31" s="163" t="s">
        <v>147</v>
      </c>
      <c r="O31" s="336"/>
      <c r="P31" s="336"/>
      <c r="Q31" s="336"/>
      <c r="R31" s="155"/>
      <c r="S31" s="164" t="s">
        <v>148</v>
      </c>
      <c r="T31" s="165"/>
      <c r="U31" s="339"/>
      <c r="V31" s="339"/>
      <c r="Y31" s="158"/>
      <c r="Z31" s="159"/>
      <c r="AA31" s="160"/>
      <c r="AB31" s="110"/>
      <c r="AC31" s="306"/>
      <c r="AD31" s="306"/>
      <c r="AE31" s="306"/>
      <c r="AF31" s="306"/>
      <c r="AG31" s="306"/>
      <c r="AH31" s="306"/>
      <c r="AI31" s="306"/>
      <c r="AJ31" s="306"/>
      <c r="AK31" s="306"/>
      <c r="AL31" s="93"/>
      <c r="AM31" s="93"/>
      <c r="AN31" s="93"/>
      <c r="AO31" s="93"/>
      <c r="AP31" s="93"/>
      <c r="AQ31" s="93"/>
      <c r="AR31" s="93"/>
      <c r="AS31" s="93"/>
      <c r="AT31" s="93"/>
      <c r="AU31" s="94"/>
    </row>
    <row r="32" spans="1:47" s="154" customFormat="1" ht="38.1" customHeight="1" x14ac:dyDescent="0.2">
      <c r="A32" s="152"/>
      <c r="B32" s="330"/>
      <c r="C32" s="161"/>
      <c r="D32" s="335"/>
      <c r="E32" s="335"/>
      <c r="F32" s="335"/>
      <c r="G32" s="335"/>
      <c r="I32" s="335"/>
      <c r="J32" s="335"/>
      <c r="K32" s="335"/>
      <c r="L32" s="335"/>
      <c r="N32" s="163" t="s">
        <v>149</v>
      </c>
      <c r="O32" s="336"/>
      <c r="P32" s="336"/>
      <c r="Q32" s="336"/>
      <c r="R32" s="155"/>
      <c r="S32" s="164" t="s">
        <v>150</v>
      </c>
      <c r="T32" s="165"/>
      <c r="U32" s="340"/>
      <c r="V32" s="340"/>
      <c r="X32" s="166" t="s">
        <v>151</v>
      </c>
      <c r="Y32" s="158"/>
      <c r="Z32" s="159"/>
      <c r="AA32" s="160"/>
      <c r="AB32" s="110"/>
      <c r="AC32" s="306"/>
      <c r="AD32" s="306"/>
      <c r="AE32" s="306"/>
      <c r="AF32" s="306"/>
      <c r="AG32" s="306"/>
      <c r="AH32" s="306"/>
      <c r="AI32" s="306"/>
      <c r="AJ32" s="306"/>
      <c r="AK32" s="306"/>
      <c r="AL32" s="93"/>
      <c r="AM32" s="93"/>
      <c r="AN32" s="93"/>
      <c r="AO32" s="93"/>
      <c r="AP32" s="93"/>
      <c r="AQ32" s="93"/>
      <c r="AR32" s="93"/>
      <c r="AS32" s="93"/>
      <c r="AT32" s="93"/>
      <c r="AU32" s="94"/>
    </row>
    <row r="33" spans="1:47" s="154" customFormat="1" ht="3.75" customHeight="1" x14ac:dyDescent="0.2">
      <c r="A33" s="152"/>
      <c r="B33" s="153"/>
      <c r="C33" s="153"/>
      <c r="D33" s="153"/>
      <c r="J33" s="155"/>
      <c r="K33" s="156"/>
      <c r="Q33" s="155"/>
      <c r="R33" s="155"/>
      <c r="S33" s="157"/>
      <c r="Y33" s="158"/>
      <c r="Z33" s="159"/>
      <c r="AA33" s="160"/>
      <c r="AB33" s="110"/>
      <c r="AC33" s="306"/>
      <c r="AD33" s="306"/>
      <c r="AE33" s="306"/>
      <c r="AF33" s="306"/>
      <c r="AG33" s="306"/>
      <c r="AH33" s="306"/>
      <c r="AI33" s="306"/>
      <c r="AJ33" s="306"/>
      <c r="AK33" s="306"/>
      <c r="AL33" s="93"/>
      <c r="AM33" s="93"/>
      <c r="AN33" s="93"/>
      <c r="AO33" s="93"/>
      <c r="AP33" s="93"/>
      <c r="AQ33" s="93"/>
      <c r="AR33" s="93"/>
      <c r="AS33" s="93"/>
      <c r="AT33" s="93"/>
      <c r="AU33" s="94"/>
    </row>
    <row r="34" spans="1:47" ht="12.75" customHeight="1" x14ac:dyDescent="0.2">
      <c r="Y34" s="39"/>
      <c r="Z34" s="167"/>
      <c r="AA34" s="167"/>
      <c r="AB34" s="101"/>
      <c r="AC34" s="306"/>
      <c r="AD34" s="306"/>
      <c r="AE34" s="306"/>
      <c r="AF34" s="306"/>
      <c r="AG34" s="306"/>
      <c r="AH34" s="306"/>
      <c r="AI34" s="306"/>
      <c r="AJ34" s="306"/>
      <c r="AK34" s="306"/>
    </row>
    <row r="35" spans="1:47" ht="12.75" customHeight="1" x14ac:dyDescent="0.2">
      <c r="Y35" s="39"/>
      <c r="Z35" s="167"/>
      <c r="AA35" s="167"/>
      <c r="AB35" s="101"/>
      <c r="AC35" s="306"/>
      <c r="AD35" s="306"/>
      <c r="AE35" s="306"/>
      <c r="AF35" s="306"/>
      <c r="AG35" s="306"/>
      <c r="AH35" s="306"/>
      <c r="AI35" s="306"/>
      <c r="AJ35" s="306"/>
      <c r="AK35" s="306"/>
    </row>
    <row r="36" spans="1:47" ht="12.75" customHeight="1" x14ac:dyDescent="0.2">
      <c r="Y36" s="39"/>
      <c r="Z36" s="167"/>
      <c r="AA36" s="167"/>
      <c r="AB36" s="101"/>
      <c r="AC36" s="306"/>
      <c r="AD36" s="306"/>
      <c r="AE36" s="306"/>
      <c r="AF36" s="306"/>
      <c r="AG36" s="306"/>
      <c r="AH36" s="306"/>
      <c r="AI36" s="306"/>
      <c r="AJ36" s="306"/>
      <c r="AK36" s="306"/>
    </row>
    <row r="37" spans="1:47" ht="12.75" customHeight="1" x14ac:dyDescent="0.2">
      <c r="Y37" s="39"/>
      <c r="Z37" s="167"/>
      <c r="AA37" s="167"/>
      <c r="AB37" s="101"/>
      <c r="AC37" s="306"/>
      <c r="AD37" s="306"/>
      <c r="AE37" s="306"/>
      <c r="AF37" s="306"/>
      <c r="AG37" s="306"/>
      <c r="AH37" s="306"/>
      <c r="AI37" s="306"/>
      <c r="AJ37" s="306"/>
      <c r="AK37" s="306"/>
    </row>
    <row r="38" spans="1:47" ht="12.75" customHeight="1" x14ac:dyDescent="0.2">
      <c r="Y38" s="39"/>
      <c r="Z38" s="167"/>
      <c r="AA38" s="167"/>
      <c r="AB38" s="101"/>
      <c r="AC38" s="306"/>
      <c r="AD38" s="306"/>
      <c r="AE38" s="306"/>
      <c r="AF38" s="306"/>
      <c r="AG38" s="306"/>
      <c r="AH38" s="306"/>
      <c r="AI38" s="306"/>
      <c r="AJ38" s="306"/>
      <c r="AK38" s="306"/>
    </row>
    <row r="39" spans="1:47" ht="12.75" customHeight="1" x14ac:dyDescent="0.2">
      <c r="Y39" s="39"/>
      <c r="Z39" s="167"/>
      <c r="AA39" s="167"/>
      <c r="AB39" s="101"/>
      <c r="AC39" s="306"/>
      <c r="AD39" s="306"/>
      <c r="AE39" s="306"/>
      <c r="AF39" s="306"/>
      <c r="AG39" s="306"/>
      <c r="AH39" s="306"/>
      <c r="AI39" s="306"/>
      <c r="AJ39" s="306"/>
      <c r="AK39" s="306"/>
    </row>
    <row r="40" spans="1:47" ht="12.75" customHeight="1" x14ac:dyDescent="0.2">
      <c r="Y40" s="39"/>
      <c r="Z40" s="167"/>
      <c r="AA40" s="167"/>
      <c r="AB40" s="101"/>
      <c r="AC40" s="306"/>
      <c r="AD40" s="306"/>
      <c r="AE40" s="306"/>
      <c r="AF40" s="306"/>
      <c r="AG40" s="306"/>
      <c r="AH40" s="306"/>
      <c r="AI40" s="306"/>
      <c r="AJ40" s="306"/>
      <c r="AK40" s="306"/>
    </row>
    <row r="41" spans="1:47" ht="12.75" customHeight="1" x14ac:dyDescent="0.2">
      <c r="Y41" s="39"/>
      <c r="Z41" s="167"/>
      <c r="AA41" s="167"/>
      <c r="AB41" s="101"/>
      <c r="AC41" s="306"/>
      <c r="AD41" s="306"/>
      <c r="AE41" s="306"/>
      <c r="AF41" s="306"/>
      <c r="AG41" s="306"/>
      <c r="AH41" s="306"/>
      <c r="AI41" s="306"/>
      <c r="AJ41" s="306"/>
      <c r="AK41" s="306"/>
    </row>
    <row r="42" spans="1:47" ht="12.75" customHeight="1" x14ac:dyDescent="0.2">
      <c r="Y42" s="39"/>
      <c r="Z42" s="167"/>
      <c r="AA42" s="167"/>
      <c r="AB42" s="101"/>
      <c r="AC42" s="306"/>
      <c r="AD42" s="306"/>
      <c r="AE42" s="306"/>
      <c r="AF42" s="306"/>
      <c r="AG42" s="306"/>
      <c r="AH42" s="306"/>
      <c r="AI42" s="306"/>
      <c r="AJ42" s="306"/>
      <c r="AK42" s="306"/>
    </row>
    <row r="43" spans="1:47" ht="12.75" customHeight="1" x14ac:dyDescent="0.2">
      <c r="Y43" s="39"/>
      <c r="Z43" s="167"/>
      <c r="AA43" s="167"/>
      <c r="AB43" s="101"/>
      <c r="AC43" s="306"/>
      <c r="AD43" s="306"/>
      <c r="AE43" s="306"/>
      <c r="AF43" s="306"/>
      <c r="AG43" s="306"/>
      <c r="AH43" s="306"/>
      <c r="AI43" s="306"/>
      <c r="AJ43" s="306"/>
      <c r="AK43" s="306"/>
    </row>
    <row r="44" spans="1:47" ht="12.75" customHeight="1" x14ac:dyDescent="0.2">
      <c r="Y44" s="39"/>
      <c r="Z44" s="167"/>
      <c r="AA44" s="167"/>
      <c r="AB44" s="101"/>
      <c r="AC44" s="306"/>
      <c r="AD44" s="306"/>
      <c r="AE44" s="306"/>
      <c r="AF44" s="306"/>
      <c r="AG44" s="306"/>
      <c r="AH44" s="306"/>
      <c r="AI44" s="306"/>
      <c r="AJ44" s="306"/>
      <c r="AK44" s="306"/>
    </row>
    <row r="45" spans="1:47" ht="12.75" customHeight="1" x14ac:dyDescent="0.2">
      <c r="Y45" s="39"/>
      <c r="Z45" s="167"/>
      <c r="AA45" s="167"/>
      <c r="AB45" s="101"/>
      <c r="AC45" s="306"/>
      <c r="AD45" s="306"/>
      <c r="AE45" s="306"/>
      <c r="AF45" s="306"/>
      <c r="AG45" s="306"/>
      <c r="AH45" s="306"/>
      <c r="AI45" s="306"/>
      <c r="AJ45" s="306"/>
      <c r="AK45" s="306"/>
    </row>
    <row r="46" spans="1:47" ht="12.75" customHeight="1" x14ac:dyDescent="0.2">
      <c r="Y46" s="39"/>
      <c r="Z46" s="167"/>
      <c r="AA46" s="167"/>
      <c r="AB46" s="101"/>
      <c r="AC46" s="306"/>
      <c r="AD46" s="306"/>
      <c r="AE46" s="306"/>
      <c r="AF46" s="306"/>
      <c r="AG46" s="306"/>
      <c r="AH46" s="306"/>
      <c r="AI46" s="306"/>
      <c r="AJ46" s="306"/>
      <c r="AK46" s="306"/>
    </row>
    <row r="47" spans="1:47" ht="12.75" customHeight="1" x14ac:dyDescent="0.2">
      <c r="Y47" s="39"/>
      <c r="Z47" s="167"/>
      <c r="AA47" s="167"/>
      <c r="AB47" s="101"/>
      <c r="AC47" s="306"/>
      <c r="AD47" s="306"/>
      <c r="AE47" s="306"/>
      <c r="AF47" s="306"/>
      <c r="AG47" s="306"/>
      <c r="AH47" s="306"/>
      <c r="AI47" s="306"/>
      <c r="AJ47" s="306"/>
      <c r="AK47" s="306"/>
    </row>
    <row r="48" spans="1:47" ht="12.75" customHeight="1" x14ac:dyDescent="0.2">
      <c r="Y48" s="39"/>
      <c r="Z48" s="167"/>
      <c r="AA48" s="167"/>
      <c r="AB48" s="101"/>
      <c r="AC48" s="306"/>
      <c r="AD48" s="306"/>
      <c r="AE48" s="306"/>
      <c r="AF48" s="306"/>
      <c r="AG48" s="306"/>
      <c r="AH48" s="306"/>
      <c r="AI48" s="306"/>
      <c r="AJ48" s="306"/>
      <c r="AK48" s="306"/>
    </row>
    <row r="49" spans="25:37" ht="12.75" customHeight="1" x14ac:dyDescent="0.2">
      <c r="Y49" s="39"/>
      <c r="Z49" s="167"/>
      <c r="AA49" s="167"/>
      <c r="AB49" s="101"/>
      <c r="AC49" s="306"/>
      <c r="AD49" s="306"/>
      <c r="AE49" s="306"/>
      <c r="AF49" s="306"/>
      <c r="AG49" s="306"/>
      <c r="AH49" s="306"/>
      <c r="AI49" s="306"/>
      <c r="AJ49" s="306"/>
      <c r="AK49" s="306"/>
    </row>
    <row r="50" spans="25:37" ht="12.75" customHeight="1" x14ac:dyDescent="0.2">
      <c r="Y50" s="39"/>
      <c r="Z50" s="167"/>
      <c r="AA50" s="167"/>
      <c r="AB50" s="101"/>
      <c r="AC50" s="306"/>
      <c r="AD50" s="306"/>
      <c r="AE50" s="306"/>
      <c r="AF50" s="306"/>
      <c r="AG50" s="306"/>
      <c r="AH50" s="306"/>
      <c r="AI50" s="306"/>
      <c r="AJ50" s="306"/>
      <c r="AK50" s="306"/>
    </row>
    <row r="51" spans="25:37" ht="12.75" customHeight="1" x14ac:dyDescent="0.2">
      <c r="Y51" s="39"/>
      <c r="Z51" s="167"/>
      <c r="AA51" s="167"/>
      <c r="AB51" s="101"/>
      <c r="AC51" s="306"/>
      <c r="AD51" s="306"/>
      <c r="AE51" s="306"/>
      <c r="AF51" s="306"/>
      <c r="AG51" s="306"/>
      <c r="AH51" s="306"/>
      <c r="AI51" s="306"/>
      <c r="AJ51" s="306"/>
      <c r="AK51" s="306"/>
    </row>
    <row r="52" spans="25:37" ht="12.75" customHeight="1" x14ac:dyDescent="0.2">
      <c r="Y52" s="39"/>
      <c r="Z52" s="167"/>
      <c r="AA52" s="167"/>
      <c r="AB52" s="101"/>
      <c r="AC52" s="306"/>
      <c r="AD52" s="306"/>
      <c r="AE52" s="306"/>
      <c r="AF52" s="306"/>
      <c r="AG52" s="306"/>
      <c r="AH52" s="306"/>
      <c r="AI52" s="306"/>
      <c r="AJ52" s="306"/>
      <c r="AK52" s="306"/>
    </row>
    <row r="53" spans="25:37" ht="12.75" customHeight="1" x14ac:dyDescent="0.2">
      <c r="Y53" s="39"/>
      <c r="Z53" s="167"/>
      <c r="AA53" s="167"/>
      <c r="AB53" s="101"/>
      <c r="AC53" s="306"/>
      <c r="AD53" s="306"/>
      <c r="AE53" s="306"/>
      <c r="AF53" s="306"/>
      <c r="AG53" s="306"/>
      <c r="AH53" s="306"/>
      <c r="AI53" s="306"/>
      <c r="AJ53" s="306"/>
      <c r="AK53" s="306"/>
    </row>
    <row r="54" spans="25:37" ht="12.75" customHeight="1" x14ac:dyDescent="0.2">
      <c r="Y54" s="39"/>
      <c r="Z54" s="167"/>
      <c r="AA54" s="167"/>
      <c r="AB54" s="101"/>
      <c r="AC54" s="306"/>
      <c r="AD54" s="306"/>
      <c r="AE54" s="306"/>
      <c r="AF54" s="306"/>
      <c r="AG54" s="306"/>
      <c r="AH54" s="306"/>
      <c r="AI54" s="306"/>
      <c r="AJ54" s="306"/>
      <c r="AK54" s="306"/>
    </row>
    <row r="55" spans="25:37" ht="12.75" customHeight="1" x14ac:dyDescent="0.2">
      <c r="Y55" s="39"/>
      <c r="Z55" s="167"/>
      <c r="AA55" s="167"/>
      <c r="AB55" s="101"/>
      <c r="AC55" s="306"/>
      <c r="AD55" s="306"/>
      <c r="AE55" s="306"/>
      <c r="AF55" s="306"/>
      <c r="AG55" s="306"/>
      <c r="AH55" s="306"/>
      <c r="AI55" s="306"/>
      <c r="AJ55" s="306"/>
      <c r="AK55" s="306"/>
    </row>
    <row r="56" spans="25:37" ht="12.75" customHeight="1" x14ac:dyDescent="0.2">
      <c r="Y56" s="39"/>
      <c r="Z56" s="167"/>
      <c r="AA56" s="167"/>
      <c r="AB56" s="101"/>
      <c r="AC56" s="306"/>
      <c r="AD56" s="306"/>
      <c r="AE56" s="306"/>
      <c r="AF56" s="306"/>
      <c r="AG56" s="306"/>
      <c r="AH56" s="306"/>
      <c r="AI56" s="306"/>
      <c r="AJ56" s="306"/>
      <c r="AK56" s="306"/>
    </row>
    <row r="57" spans="25:37" ht="12.75" customHeight="1" x14ac:dyDescent="0.2">
      <c r="Y57" s="39"/>
      <c r="Z57" s="167"/>
      <c r="AA57" s="167"/>
      <c r="AB57" s="101"/>
      <c r="AC57" s="306"/>
      <c r="AD57" s="306"/>
      <c r="AE57" s="306"/>
      <c r="AF57" s="306"/>
      <c r="AG57" s="306"/>
      <c r="AH57" s="306"/>
      <c r="AI57" s="306"/>
      <c r="AJ57" s="306"/>
      <c r="AK57" s="306"/>
    </row>
    <row r="58" spans="25:37" ht="12.75" customHeight="1" x14ac:dyDescent="0.2">
      <c r="Y58" s="39"/>
      <c r="Z58" s="167"/>
      <c r="AA58" s="167"/>
      <c r="AB58" s="101"/>
      <c r="AC58" s="306"/>
      <c r="AD58" s="306"/>
      <c r="AE58" s="306"/>
      <c r="AF58" s="306"/>
      <c r="AG58" s="306"/>
      <c r="AH58" s="306"/>
      <c r="AI58" s="306"/>
      <c r="AJ58" s="306"/>
      <c r="AK58" s="306"/>
    </row>
    <row r="59" spans="25:37" ht="12.75" customHeight="1" x14ac:dyDescent="0.2">
      <c r="Y59" s="39"/>
      <c r="Z59" s="167"/>
      <c r="AA59" s="167"/>
      <c r="AB59" s="101"/>
      <c r="AC59" s="306"/>
      <c r="AD59" s="306"/>
      <c r="AE59" s="306"/>
      <c r="AF59" s="306"/>
      <c r="AG59" s="306"/>
      <c r="AH59" s="306"/>
      <c r="AI59" s="306"/>
      <c r="AJ59" s="306"/>
      <c r="AK59" s="306"/>
    </row>
    <row r="60" spans="25:37" ht="12.75" customHeight="1" x14ac:dyDescent="0.2">
      <c r="Y60" s="39"/>
      <c r="Z60" s="167"/>
      <c r="AA60" s="167"/>
      <c r="AB60" s="101"/>
      <c r="AC60" s="306"/>
      <c r="AD60" s="306"/>
      <c r="AE60" s="306"/>
      <c r="AF60" s="306"/>
      <c r="AG60" s="306"/>
      <c r="AH60" s="306"/>
      <c r="AI60" s="306"/>
      <c r="AJ60" s="306"/>
      <c r="AK60" s="306"/>
    </row>
    <row r="61" spans="25:37" ht="12.75" customHeight="1" x14ac:dyDescent="0.2">
      <c r="Y61" s="39"/>
      <c r="Z61" s="167"/>
      <c r="AA61" s="167"/>
      <c r="AB61" s="101"/>
      <c r="AC61" s="306"/>
      <c r="AD61" s="306"/>
      <c r="AE61" s="306"/>
      <c r="AF61" s="306"/>
      <c r="AG61" s="306"/>
      <c r="AH61" s="306"/>
      <c r="AI61" s="306"/>
      <c r="AJ61" s="306"/>
      <c r="AK61" s="306"/>
    </row>
    <row r="62" spans="25:37" ht="12.75" customHeight="1" x14ac:dyDescent="0.2">
      <c r="Y62" s="39"/>
      <c r="Z62" s="167"/>
      <c r="AA62" s="167"/>
      <c r="AB62" s="101"/>
      <c r="AC62" s="306"/>
      <c r="AD62" s="306"/>
      <c r="AE62" s="306"/>
      <c r="AF62" s="306"/>
      <c r="AG62" s="306"/>
      <c r="AH62" s="306"/>
      <c r="AI62" s="306"/>
      <c r="AJ62" s="306"/>
      <c r="AK62" s="306"/>
    </row>
    <row r="63" spans="25:37" ht="12.75" customHeight="1" x14ac:dyDescent="0.2">
      <c r="Y63" s="39"/>
      <c r="Z63" s="167"/>
      <c r="AA63" s="167"/>
      <c r="AB63" s="101"/>
      <c r="AC63" s="306"/>
      <c r="AD63" s="306"/>
      <c r="AE63" s="306"/>
      <c r="AF63" s="306"/>
      <c r="AG63" s="306"/>
      <c r="AH63" s="306"/>
      <c r="AI63" s="306"/>
      <c r="AJ63" s="306"/>
      <c r="AK63" s="306"/>
    </row>
    <row r="64" spans="25:37" ht="12.75" customHeight="1" x14ac:dyDescent="0.2">
      <c r="Y64" s="39"/>
      <c r="Z64" s="167"/>
      <c r="AA64" s="167"/>
      <c r="AB64" s="101"/>
      <c r="AC64" s="306"/>
      <c r="AD64" s="306"/>
      <c r="AE64" s="306"/>
      <c r="AF64" s="306"/>
      <c r="AG64" s="306"/>
      <c r="AH64" s="306"/>
      <c r="AI64" s="306"/>
      <c r="AJ64" s="306"/>
      <c r="AK64" s="306"/>
    </row>
    <row r="65" spans="25:37" ht="12.75" customHeight="1" x14ac:dyDescent="0.2">
      <c r="Y65" s="39"/>
      <c r="Z65" s="167"/>
      <c r="AA65" s="167"/>
      <c r="AB65" s="101"/>
      <c r="AC65" s="306"/>
      <c r="AD65" s="306"/>
      <c r="AE65" s="306"/>
      <c r="AF65" s="306"/>
      <c r="AG65" s="306"/>
      <c r="AH65" s="306"/>
      <c r="AI65" s="306"/>
      <c r="AJ65" s="306"/>
      <c r="AK65" s="306"/>
    </row>
    <row r="66" spans="25:37" ht="12.75" customHeight="1" x14ac:dyDescent="0.2">
      <c r="Y66" s="39"/>
      <c r="Z66" s="167"/>
      <c r="AA66" s="167"/>
      <c r="AB66" s="101"/>
      <c r="AC66" s="306"/>
      <c r="AD66" s="306"/>
      <c r="AE66" s="306"/>
      <c r="AF66" s="306"/>
      <c r="AG66" s="306"/>
      <c r="AH66" s="306"/>
      <c r="AI66" s="306"/>
      <c r="AJ66" s="306"/>
      <c r="AK66" s="306"/>
    </row>
    <row r="67" spans="25:37" ht="12.75" customHeight="1" x14ac:dyDescent="0.2">
      <c r="Y67" s="39"/>
      <c r="Z67" s="167"/>
      <c r="AA67" s="167"/>
      <c r="AB67" s="101"/>
      <c r="AC67" s="306"/>
      <c r="AD67" s="306"/>
      <c r="AE67" s="306"/>
      <c r="AF67" s="306"/>
      <c r="AG67" s="306"/>
      <c r="AH67" s="306"/>
      <c r="AI67" s="306"/>
      <c r="AJ67" s="306"/>
      <c r="AK67" s="306"/>
    </row>
    <row r="68" spans="25:37" ht="12.75" customHeight="1" x14ac:dyDescent="0.2">
      <c r="Y68" s="39"/>
      <c r="Z68" s="167"/>
      <c r="AA68" s="167"/>
      <c r="AB68" s="101"/>
      <c r="AC68" s="306"/>
      <c r="AD68" s="306"/>
      <c r="AE68" s="306"/>
      <c r="AF68" s="306"/>
      <c r="AG68" s="306"/>
      <c r="AH68" s="306"/>
      <c r="AI68" s="306"/>
      <c r="AJ68" s="306"/>
      <c r="AK68" s="306"/>
    </row>
    <row r="69" spans="25:37" ht="12.75" customHeight="1" x14ac:dyDescent="0.2">
      <c r="Y69" s="39"/>
      <c r="Z69" s="167"/>
      <c r="AA69" s="167"/>
      <c r="AB69" s="101"/>
      <c r="AC69" s="306"/>
      <c r="AD69" s="306"/>
      <c r="AE69" s="306"/>
      <c r="AF69" s="306"/>
      <c r="AG69" s="306"/>
      <c r="AH69" s="306"/>
      <c r="AI69" s="306"/>
      <c r="AJ69" s="306"/>
      <c r="AK69" s="306"/>
    </row>
    <row r="70" spans="25:37" ht="12.75" customHeight="1" x14ac:dyDescent="0.2">
      <c r="Y70" s="39"/>
      <c r="Z70" s="167"/>
      <c r="AA70" s="167"/>
      <c r="AB70" s="101"/>
      <c r="AC70" s="306"/>
      <c r="AD70" s="306"/>
      <c r="AE70" s="306"/>
      <c r="AF70" s="306"/>
      <c r="AG70" s="306"/>
      <c r="AH70" s="306"/>
      <c r="AI70" s="306"/>
      <c r="AJ70" s="306"/>
      <c r="AK70" s="306"/>
    </row>
    <row r="71" spans="25:37" ht="12.75" customHeight="1" x14ac:dyDescent="0.2">
      <c r="Y71" s="39"/>
      <c r="Z71" s="167"/>
      <c r="AA71" s="167"/>
      <c r="AB71" s="101"/>
      <c r="AC71" s="306"/>
      <c r="AD71" s="306"/>
      <c r="AE71" s="306"/>
      <c r="AF71" s="306"/>
      <c r="AG71" s="306"/>
      <c r="AH71" s="306"/>
      <c r="AI71" s="306"/>
      <c r="AJ71" s="306"/>
      <c r="AK71" s="306"/>
    </row>
    <row r="72" spans="25:37" ht="12.75" customHeight="1" x14ac:dyDescent="0.2">
      <c r="Y72" s="39"/>
      <c r="Z72" s="167"/>
      <c r="AA72" s="167"/>
      <c r="AB72" s="101"/>
      <c r="AC72" s="306"/>
      <c r="AD72" s="306"/>
      <c r="AE72" s="306"/>
      <c r="AF72" s="306"/>
      <c r="AG72" s="306"/>
      <c r="AH72" s="306"/>
      <c r="AI72" s="306"/>
      <c r="AJ72" s="306"/>
      <c r="AK72" s="306"/>
    </row>
    <row r="73" spans="25:37" ht="12.75" customHeight="1" x14ac:dyDescent="0.2">
      <c r="Y73" s="39"/>
      <c r="Z73" s="167"/>
      <c r="AA73" s="167"/>
      <c r="AB73" s="101"/>
      <c r="AC73" s="306"/>
      <c r="AD73" s="306"/>
      <c r="AE73" s="306"/>
      <c r="AF73" s="306"/>
      <c r="AG73" s="306"/>
      <c r="AH73" s="306"/>
      <c r="AI73" s="306"/>
      <c r="AJ73" s="306"/>
      <c r="AK73" s="306"/>
    </row>
    <row r="74" spans="25:37" ht="12.75" customHeight="1" x14ac:dyDescent="0.2">
      <c r="Y74" s="39"/>
      <c r="Z74" s="167"/>
      <c r="AA74" s="167"/>
      <c r="AB74" s="101"/>
      <c r="AC74" s="306"/>
      <c r="AD74" s="306"/>
      <c r="AE74" s="306"/>
      <c r="AF74" s="306"/>
      <c r="AG74" s="306"/>
      <c r="AH74" s="306"/>
      <c r="AI74" s="306"/>
      <c r="AJ74" s="306"/>
      <c r="AK74" s="306"/>
    </row>
    <row r="75" spans="25:37" ht="12.75" customHeight="1" x14ac:dyDescent="0.2">
      <c r="Y75" s="39"/>
      <c r="Z75" s="167"/>
      <c r="AA75" s="167"/>
      <c r="AB75" s="101"/>
      <c r="AC75" s="306"/>
      <c r="AD75" s="306"/>
      <c r="AE75" s="306"/>
      <c r="AF75" s="306"/>
      <c r="AG75" s="306"/>
      <c r="AH75" s="306"/>
      <c r="AI75" s="306"/>
      <c r="AJ75" s="306"/>
      <c r="AK75" s="306"/>
    </row>
    <row r="76" spans="25:37" ht="12.75" customHeight="1" x14ac:dyDescent="0.2">
      <c r="Y76" s="39"/>
      <c r="Z76" s="167"/>
      <c r="AA76" s="167"/>
      <c r="AB76" s="101"/>
      <c r="AC76" s="306"/>
      <c r="AD76" s="306"/>
      <c r="AE76" s="306"/>
      <c r="AF76" s="306"/>
      <c r="AG76" s="306"/>
      <c r="AH76" s="306"/>
      <c r="AI76" s="306"/>
      <c r="AJ76" s="306"/>
      <c r="AK76" s="306"/>
    </row>
    <row r="77" spans="25:37" ht="12.75" customHeight="1" x14ac:dyDescent="0.2">
      <c r="Y77" s="39"/>
      <c r="Z77" s="167"/>
      <c r="AA77" s="167"/>
      <c r="AB77" s="101"/>
      <c r="AC77" s="306"/>
      <c r="AD77" s="306"/>
      <c r="AE77" s="306"/>
      <c r="AF77" s="306"/>
      <c r="AG77" s="306"/>
      <c r="AH77" s="306"/>
      <c r="AI77" s="306"/>
      <c r="AJ77" s="306"/>
      <c r="AK77" s="306"/>
    </row>
    <row r="78" spans="25:37" ht="12.75" customHeight="1" x14ac:dyDescent="0.2">
      <c r="Y78" s="39"/>
      <c r="Z78" s="167"/>
      <c r="AA78" s="167"/>
      <c r="AB78" s="101"/>
      <c r="AC78" s="306"/>
      <c r="AD78" s="306"/>
      <c r="AE78" s="306"/>
      <c r="AF78" s="306"/>
      <c r="AG78" s="306"/>
      <c r="AH78" s="306"/>
      <c r="AI78" s="306"/>
      <c r="AJ78" s="306"/>
      <c r="AK78" s="306"/>
    </row>
    <row r="79" spans="25:37" ht="12.75" customHeight="1" x14ac:dyDescent="0.2">
      <c r="Y79" s="39"/>
      <c r="Z79" s="88"/>
      <c r="AA79" s="88"/>
      <c r="AC79" s="306"/>
      <c r="AD79" s="306"/>
      <c r="AE79" s="306"/>
      <c r="AF79" s="306"/>
      <c r="AG79" s="306"/>
      <c r="AH79" s="306"/>
      <c r="AI79" s="306"/>
      <c r="AJ79" s="306"/>
      <c r="AK79" s="306"/>
    </row>
    <row r="80" spans="25:37" ht="12.75" customHeight="1" x14ac:dyDescent="0.2">
      <c r="Y80" s="39"/>
      <c r="Z80" s="88"/>
      <c r="AA80" s="88"/>
      <c r="AC80" s="306"/>
      <c r="AD80" s="306"/>
      <c r="AE80" s="306"/>
      <c r="AF80" s="306"/>
      <c r="AG80" s="306"/>
      <c r="AH80" s="306"/>
      <c r="AI80" s="306"/>
      <c r="AJ80" s="306"/>
      <c r="AK80" s="306"/>
    </row>
    <row r="81" spans="25:37" ht="12.75" customHeight="1" x14ac:dyDescent="0.2">
      <c r="Y81" s="39"/>
      <c r="Z81" s="88"/>
      <c r="AA81" s="88"/>
      <c r="AC81" s="306"/>
      <c r="AD81" s="306"/>
      <c r="AE81" s="306"/>
      <c r="AF81" s="306"/>
      <c r="AG81" s="306"/>
      <c r="AH81" s="306"/>
      <c r="AI81" s="306"/>
      <c r="AJ81" s="306"/>
      <c r="AK81" s="306"/>
    </row>
    <row r="82" spans="25:37" ht="12.75" customHeight="1" x14ac:dyDescent="0.2">
      <c r="Y82" s="39"/>
      <c r="Z82" s="88"/>
      <c r="AA82" s="88"/>
      <c r="AC82" s="306"/>
      <c r="AD82" s="306"/>
      <c r="AE82" s="306"/>
      <c r="AF82" s="306"/>
      <c r="AG82" s="306"/>
      <c r="AH82" s="306"/>
      <c r="AI82" s="306"/>
      <c r="AJ82" s="306"/>
      <c r="AK82" s="306"/>
    </row>
    <row r="83" spans="25:37" ht="12.75" customHeight="1" x14ac:dyDescent="0.2">
      <c r="Y83" s="39"/>
      <c r="Z83" s="88"/>
      <c r="AA83" s="88"/>
      <c r="AC83" s="306"/>
      <c r="AD83" s="306"/>
      <c r="AE83" s="306"/>
      <c r="AF83" s="306"/>
      <c r="AG83" s="306"/>
      <c r="AH83" s="306"/>
      <c r="AI83" s="306"/>
      <c r="AJ83" s="306"/>
      <c r="AK83" s="306"/>
    </row>
    <row r="84" spans="25:37" ht="12.75" customHeight="1" x14ac:dyDescent="0.2">
      <c r="Y84" s="39"/>
      <c r="Z84" s="88"/>
      <c r="AA84" s="88"/>
      <c r="AC84" s="306"/>
      <c r="AD84" s="306"/>
      <c r="AE84" s="306"/>
      <c r="AF84" s="306"/>
      <c r="AG84" s="306"/>
      <c r="AH84" s="306"/>
      <c r="AI84" s="306"/>
      <c r="AJ84" s="306"/>
      <c r="AK84" s="306"/>
    </row>
    <row r="85" spans="25:37" ht="12.75" customHeight="1" x14ac:dyDescent="0.2">
      <c r="Y85" s="39"/>
      <c r="Z85" s="88"/>
      <c r="AA85" s="88"/>
      <c r="AC85" s="306"/>
      <c r="AD85" s="306"/>
      <c r="AE85" s="306"/>
      <c r="AF85" s="306"/>
      <c r="AG85" s="306"/>
      <c r="AH85" s="306"/>
      <c r="AI85" s="306"/>
      <c r="AJ85" s="306"/>
      <c r="AK85" s="306"/>
    </row>
    <row r="86" spans="25:37" ht="12.75" customHeight="1" x14ac:dyDescent="0.2">
      <c r="Y86" s="39"/>
      <c r="Z86" s="88"/>
      <c r="AA86" s="88"/>
      <c r="AC86" s="306"/>
      <c r="AD86" s="306"/>
      <c r="AE86" s="306"/>
      <c r="AF86" s="306"/>
      <c r="AG86" s="306"/>
      <c r="AH86" s="306"/>
      <c r="AI86" s="306"/>
      <c r="AJ86" s="306"/>
      <c r="AK86" s="306"/>
    </row>
    <row r="87" spans="25:37" ht="12.75" customHeight="1" x14ac:dyDescent="0.2">
      <c r="Y87" s="39"/>
      <c r="Z87" s="88"/>
      <c r="AA87" s="88"/>
      <c r="AC87" s="306"/>
      <c r="AD87" s="306"/>
      <c r="AE87" s="306"/>
      <c r="AF87" s="306"/>
      <c r="AG87" s="306"/>
      <c r="AH87" s="306"/>
      <c r="AI87" s="306"/>
      <c r="AJ87" s="306"/>
      <c r="AK87" s="306"/>
    </row>
    <row r="88" spans="25:37" ht="12.75" customHeight="1" x14ac:dyDescent="0.2">
      <c r="Y88" s="39"/>
      <c r="Z88" s="88"/>
      <c r="AA88" s="88"/>
      <c r="AC88" s="306"/>
      <c r="AD88" s="306"/>
      <c r="AE88" s="306"/>
      <c r="AF88" s="306"/>
      <c r="AG88" s="306"/>
      <c r="AH88" s="306"/>
      <c r="AI88" s="306"/>
      <c r="AJ88" s="306"/>
      <c r="AK88" s="306"/>
    </row>
    <row r="89" spans="25:37" ht="12.75" customHeight="1" x14ac:dyDescent="0.2">
      <c r="Y89" s="39"/>
      <c r="Z89" s="88"/>
      <c r="AA89" s="88"/>
      <c r="AC89" s="306"/>
      <c r="AD89" s="306"/>
      <c r="AE89" s="306"/>
      <c r="AF89" s="306"/>
      <c r="AG89" s="306"/>
      <c r="AH89" s="306"/>
      <c r="AI89" s="306"/>
      <c r="AJ89" s="306"/>
      <c r="AK89" s="306"/>
    </row>
    <row r="90" spans="25:37" ht="12.75" customHeight="1" x14ac:dyDescent="0.2">
      <c r="Y90" s="39"/>
      <c r="Z90" s="88"/>
      <c r="AA90" s="88"/>
      <c r="AC90" s="306"/>
      <c r="AD90" s="306"/>
      <c r="AE90" s="306"/>
      <c r="AF90" s="306"/>
      <c r="AG90" s="306"/>
      <c r="AH90" s="306"/>
      <c r="AI90" s="306"/>
      <c r="AJ90" s="306"/>
      <c r="AK90" s="306"/>
    </row>
    <row r="91" spans="25:37" ht="12.75" customHeight="1" x14ac:dyDescent="0.2">
      <c r="Y91" s="39"/>
      <c r="Z91" s="88"/>
      <c r="AA91" s="88"/>
      <c r="AC91" s="306"/>
      <c r="AD91" s="306"/>
      <c r="AE91" s="306"/>
      <c r="AF91" s="306"/>
      <c r="AG91" s="306"/>
      <c r="AH91" s="306"/>
      <c r="AI91" s="306"/>
      <c r="AJ91" s="306"/>
      <c r="AK91" s="306"/>
    </row>
    <row r="92" spans="25:37" ht="12.75" customHeight="1" x14ac:dyDescent="0.2">
      <c r="Y92" s="39"/>
      <c r="Z92" s="88"/>
      <c r="AA92" s="88"/>
      <c r="AC92" s="306"/>
      <c r="AD92" s="306"/>
      <c r="AE92" s="306"/>
      <c r="AF92" s="306"/>
      <c r="AG92" s="306"/>
      <c r="AH92" s="306"/>
      <c r="AI92" s="306"/>
      <c r="AJ92" s="306"/>
      <c r="AK92" s="306"/>
    </row>
    <row r="93" spans="25:37" ht="12.75" customHeight="1" x14ac:dyDescent="0.2">
      <c r="Y93" s="39"/>
      <c r="Z93" s="88"/>
      <c r="AA93" s="88"/>
      <c r="AC93" s="306"/>
      <c r="AD93" s="306"/>
      <c r="AE93" s="306"/>
      <c r="AF93" s="306"/>
      <c r="AG93" s="306"/>
      <c r="AH93" s="306"/>
      <c r="AI93" s="306"/>
      <c r="AJ93" s="306"/>
      <c r="AK93" s="306"/>
    </row>
    <row r="94" spans="25:37" ht="12.75" customHeight="1" x14ac:dyDescent="0.2">
      <c r="Y94" s="39"/>
      <c r="Z94" s="88"/>
      <c r="AA94" s="88"/>
      <c r="AC94" s="306"/>
      <c r="AD94" s="306"/>
      <c r="AE94" s="306"/>
      <c r="AF94" s="306"/>
      <c r="AG94" s="306"/>
      <c r="AH94" s="306"/>
      <c r="AI94" s="306"/>
      <c r="AJ94" s="306"/>
      <c r="AK94" s="306"/>
    </row>
    <row r="95" spans="25:37" ht="12.75" customHeight="1" x14ac:dyDescent="0.2">
      <c r="Y95" s="39"/>
      <c r="Z95" s="88"/>
      <c r="AA95" s="88"/>
      <c r="AC95" s="306"/>
      <c r="AD95" s="306"/>
      <c r="AE95" s="306"/>
      <c r="AF95" s="306"/>
      <c r="AG95" s="306"/>
      <c r="AH95" s="306"/>
      <c r="AI95" s="306"/>
      <c r="AJ95" s="306"/>
      <c r="AK95" s="306"/>
    </row>
    <row r="96" spans="25:37" ht="12.75" customHeight="1" x14ac:dyDescent="0.2">
      <c r="Y96" s="39"/>
      <c r="Z96" s="88"/>
      <c r="AA96" s="88"/>
      <c r="AC96" s="306"/>
      <c r="AD96" s="306"/>
      <c r="AE96" s="306"/>
      <c r="AF96" s="306"/>
      <c r="AG96" s="306"/>
      <c r="AH96" s="306"/>
      <c r="AI96" s="306"/>
      <c r="AJ96" s="306"/>
      <c r="AK96" s="306"/>
    </row>
    <row r="97" spans="25:37" ht="12.75" customHeight="1" x14ac:dyDescent="0.2">
      <c r="Y97" s="39"/>
      <c r="Z97" s="88"/>
      <c r="AA97" s="88"/>
      <c r="AC97" s="306"/>
      <c r="AD97" s="306"/>
      <c r="AE97" s="306"/>
      <c r="AF97" s="306"/>
      <c r="AG97" s="306"/>
      <c r="AH97" s="306"/>
      <c r="AI97" s="306"/>
      <c r="AJ97" s="306"/>
      <c r="AK97" s="306"/>
    </row>
    <row r="98" spans="25:37" ht="12.75" customHeight="1" x14ac:dyDescent="0.2">
      <c r="Y98" s="39"/>
      <c r="Z98" s="88"/>
      <c r="AA98" s="88"/>
      <c r="AC98" s="306"/>
      <c r="AD98" s="306"/>
      <c r="AE98" s="306"/>
      <c r="AF98" s="306"/>
      <c r="AG98" s="306"/>
      <c r="AH98" s="306"/>
      <c r="AI98" s="306"/>
      <c r="AJ98" s="306"/>
      <c r="AK98" s="306"/>
    </row>
    <row r="99" spans="25:37" ht="12.75" customHeight="1" x14ac:dyDescent="0.2">
      <c r="Y99" s="39"/>
      <c r="Z99" s="88"/>
      <c r="AA99" s="88"/>
      <c r="AC99" s="306"/>
      <c r="AD99" s="306"/>
      <c r="AE99" s="306"/>
      <c r="AF99" s="306"/>
      <c r="AG99" s="306"/>
      <c r="AH99" s="306"/>
      <c r="AI99" s="306"/>
      <c r="AJ99" s="306"/>
      <c r="AK99" s="306"/>
    </row>
    <row r="100" spans="25:37" ht="12.75" customHeight="1" x14ac:dyDescent="0.2">
      <c r="Y100" s="39"/>
      <c r="Z100" s="88"/>
      <c r="AA100" s="88"/>
      <c r="AC100" s="306"/>
      <c r="AD100" s="306"/>
      <c r="AE100" s="306"/>
      <c r="AF100" s="306"/>
      <c r="AG100" s="306"/>
      <c r="AH100" s="306"/>
      <c r="AI100" s="306"/>
      <c r="AJ100" s="306"/>
      <c r="AK100" s="306"/>
    </row>
    <row r="101" spans="25:37" ht="12.75" customHeight="1" x14ac:dyDescent="0.2">
      <c r="Y101" s="39"/>
      <c r="Z101" s="88"/>
      <c r="AA101" s="88"/>
      <c r="AC101" s="306"/>
      <c r="AD101" s="306"/>
      <c r="AE101" s="306"/>
      <c r="AF101" s="306"/>
      <c r="AG101" s="306"/>
      <c r="AH101" s="306"/>
      <c r="AI101" s="306"/>
      <c r="AJ101" s="306"/>
      <c r="AK101" s="306"/>
    </row>
    <row r="102" spans="25:37" ht="12.75" customHeight="1" x14ac:dyDescent="0.2">
      <c r="Y102" s="39"/>
      <c r="Z102" s="88"/>
      <c r="AA102" s="88"/>
      <c r="AC102" s="306"/>
      <c r="AD102" s="306"/>
      <c r="AE102" s="306"/>
      <c r="AF102" s="306"/>
      <c r="AG102" s="306"/>
      <c r="AH102" s="306"/>
      <c r="AI102" s="306"/>
      <c r="AJ102" s="306"/>
      <c r="AK102" s="306"/>
    </row>
    <row r="103" spans="25:37" ht="12.75" customHeight="1" x14ac:dyDescent="0.2">
      <c r="Y103" s="39"/>
      <c r="Z103" s="88"/>
      <c r="AA103" s="88"/>
      <c r="AC103" s="306"/>
      <c r="AD103" s="306"/>
      <c r="AE103" s="306"/>
      <c r="AF103" s="306"/>
      <c r="AG103" s="306"/>
      <c r="AH103" s="306"/>
      <c r="AI103" s="306"/>
      <c r="AJ103" s="306"/>
      <c r="AK103" s="306"/>
    </row>
    <row r="104" spans="25:37" ht="12.75" customHeight="1" x14ac:dyDescent="0.2">
      <c r="Y104" s="39"/>
      <c r="Z104" s="88"/>
      <c r="AA104" s="88"/>
      <c r="AC104" s="306"/>
      <c r="AD104" s="306"/>
      <c r="AE104" s="306"/>
      <c r="AF104" s="306"/>
      <c r="AG104" s="306"/>
      <c r="AH104" s="306"/>
      <c r="AI104" s="306"/>
      <c r="AJ104" s="306"/>
      <c r="AK104" s="306"/>
    </row>
    <row r="105" spans="25:37" ht="12.75" customHeight="1" x14ac:dyDescent="0.2">
      <c r="Y105" s="39"/>
      <c r="Z105" s="88"/>
      <c r="AA105" s="88"/>
      <c r="AC105" s="306"/>
      <c r="AD105" s="306"/>
      <c r="AE105" s="306"/>
      <c r="AF105" s="306"/>
      <c r="AG105" s="306"/>
      <c r="AH105" s="306"/>
      <c r="AI105" s="306"/>
      <c r="AJ105" s="306"/>
      <c r="AK105" s="306"/>
    </row>
    <row r="106" spans="25:37" ht="12.75" customHeight="1" x14ac:dyDescent="0.2">
      <c r="Y106" s="39"/>
      <c r="Z106" s="88"/>
      <c r="AA106" s="88"/>
      <c r="AC106" s="306"/>
      <c r="AD106" s="306"/>
      <c r="AE106" s="306"/>
      <c r="AF106" s="306"/>
      <c r="AG106" s="306"/>
      <c r="AH106" s="306"/>
      <c r="AI106" s="306"/>
      <c r="AJ106" s="306"/>
      <c r="AK106" s="306"/>
    </row>
    <row r="107" spans="25:37" ht="12.75" customHeight="1" x14ac:dyDescent="0.2">
      <c r="Y107" s="39"/>
      <c r="Z107" s="88"/>
      <c r="AA107" s="88"/>
      <c r="AC107" s="306"/>
      <c r="AD107" s="306"/>
      <c r="AE107" s="306"/>
      <c r="AF107" s="306"/>
      <c r="AG107" s="306"/>
      <c r="AH107" s="306"/>
      <c r="AI107" s="306"/>
      <c r="AJ107" s="306"/>
      <c r="AK107" s="306"/>
    </row>
    <row r="108" spans="25:37" ht="12.75" customHeight="1" x14ac:dyDescent="0.2">
      <c r="Y108" s="39"/>
      <c r="Z108" s="88"/>
      <c r="AA108" s="88"/>
      <c r="AC108" s="306"/>
      <c r="AD108" s="306"/>
      <c r="AE108" s="306"/>
      <c r="AF108" s="306"/>
      <c r="AG108" s="306"/>
      <c r="AH108" s="306"/>
      <c r="AI108" s="306"/>
      <c r="AJ108" s="306"/>
      <c r="AK108" s="306"/>
    </row>
    <row r="109" spans="25:37" ht="12.75" customHeight="1" x14ac:dyDescent="0.2">
      <c r="Y109" s="39"/>
      <c r="Z109" s="88"/>
      <c r="AA109" s="88"/>
      <c r="AC109" s="306"/>
      <c r="AD109" s="306"/>
      <c r="AE109" s="306"/>
      <c r="AF109" s="306"/>
      <c r="AG109" s="306"/>
      <c r="AH109" s="306"/>
      <c r="AI109" s="306"/>
      <c r="AJ109" s="306"/>
      <c r="AK109" s="306"/>
    </row>
    <row r="110" spans="25:37" ht="12.75" customHeight="1" x14ac:dyDescent="0.2">
      <c r="Y110" s="39"/>
      <c r="Z110" s="88"/>
      <c r="AA110" s="88"/>
      <c r="AC110" s="306"/>
      <c r="AD110" s="306"/>
      <c r="AE110" s="306"/>
      <c r="AF110" s="306"/>
      <c r="AG110" s="306"/>
      <c r="AH110" s="306"/>
      <c r="AI110" s="306"/>
      <c r="AJ110" s="306"/>
      <c r="AK110" s="306"/>
    </row>
    <row r="111" spans="25:37" ht="12.75" customHeight="1" x14ac:dyDescent="0.2">
      <c r="Y111" s="39"/>
      <c r="Z111" s="88"/>
      <c r="AA111" s="88"/>
      <c r="AC111" s="306"/>
      <c r="AD111" s="306"/>
      <c r="AE111" s="306"/>
      <c r="AF111" s="306"/>
      <c r="AG111" s="306"/>
      <c r="AH111" s="306"/>
      <c r="AI111" s="306"/>
      <c r="AJ111" s="306"/>
      <c r="AK111" s="306"/>
    </row>
    <row r="112" spans="25:37" ht="12.75" customHeight="1" x14ac:dyDescent="0.2">
      <c r="Y112" s="39"/>
      <c r="Z112" s="88"/>
      <c r="AA112" s="88"/>
      <c r="AC112" s="306"/>
      <c r="AD112" s="306"/>
      <c r="AE112" s="306"/>
      <c r="AF112" s="306"/>
      <c r="AG112" s="306"/>
      <c r="AH112" s="306"/>
      <c r="AI112" s="306"/>
      <c r="AJ112" s="306"/>
      <c r="AK112" s="306"/>
    </row>
    <row r="113" spans="25:37" ht="12.75" customHeight="1" x14ac:dyDescent="0.2">
      <c r="Y113" s="39"/>
      <c r="Z113" s="88"/>
      <c r="AA113" s="88"/>
      <c r="AC113" s="306"/>
      <c r="AD113" s="306"/>
      <c r="AE113" s="306"/>
      <c r="AF113" s="306"/>
      <c r="AG113" s="306"/>
      <c r="AH113" s="306"/>
      <c r="AI113" s="306"/>
      <c r="AJ113" s="306"/>
      <c r="AK113" s="306"/>
    </row>
    <row r="114" spans="25:37" ht="12.75" customHeight="1" x14ac:dyDescent="0.2">
      <c r="Y114" s="39"/>
      <c r="Z114" s="88"/>
      <c r="AA114" s="88"/>
      <c r="AC114" s="306"/>
      <c r="AD114" s="306"/>
      <c r="AE114" s="306"/>
      <c r="AF114" s="306"/>
      <c r="AG114" s="306"/>
      <c r="AH114" s="306"/>
      <c r="AI114" s="306"/>
      <c r="AJ114" s="306"/>
      <c r="AK114" s="306"/>
    </row>
    <row r="115" spans="25:37" ht="12.75" customHeight="1" x14ac:dyDescent="0.2">
      <c r="Y115" s="39"/>
      <c r="Z115" s="88"/>
      <c r="AA115" s="88"/>
      <c r="AC115" s="306"/>
      <c r="AD115" s="306"/>
      <c r="AE115" s="306"/>
      <c r="AF115" s="306"/>
      <c r="AG115" s="306"/>
      <c r="AH115" s="306"/>
      <c r="AI115" s="306"/>
      <c r="AJ115" s="306"/>
      <c r="AK115" s="306"/>
    </row>
    <row r="116" spans="25:37" ht="12.75" customHeight="1" x14ac:dyDescent="0.2">
      <c r="Y116" s="39"/>
      <c r="Z116" s="88"/>
      <c r="AA116" s="88"/>
      <c r="AC116" s="306"/>
      <c r="AD116" s="306"/>
      <c r="AE116" s="306"/>
      <c r="AF116" s="306"/>
      <c r="AG116" s="306"/>
      <c r="AH116" s="306"/>
      <c r="AI116" s="306"/>
      <c r="AJ116" s="306"/>
      <c r="AK116" s="306"/>
    </row>
    <row r="117" spans="25:37" ht="12.75" customHeight="1" x14ac:dyDescent="0.2">
      <c r="Y117" s="39"/>
      <c r="Z117" s="88"/>
      <c r="AA117" s="88"/>
      <c r="AC117" s="306"/>
      <c r="AD117" s="306"/>
      <c r="AE117" s="306"/>
      <c r="AF117" s="306"/>
      <c r="AG117" s="306"/>
      <c r="AH117" s="306"/>
      <c r="AI117" s="306"/>
      <c r="AJ117" s="306"/>
      <c r="AK117" s="306"/>
    </row>
    <row r="118" spans="25:37" ht="12.75" customHeight="1" x14ac:dyDescent="0.2">
      <c r="Y118" s="39"/>
      <c r="Z118" s="88"/>
      <c r="AA118" s="88"/>
      <c r="AC118" s="306"/>
      <c r="AD118" s="306"/>
      <c r="AE118" s="306"/>
      <c r="AF118" s="306"/>
      <c r="AG118" s="306"/>
      <c r="AH118" s="306"/>
      <c r="AI118" s="306"/>
      <c r="AJ118" s="306"/>
      <c r="AK118" s="306"/>
    </row>
    <row r="119" spans="25:37" ht="12.75" customHeight="1" x14ac:dyDescent="0.2">
      <c r="Y119" s="39"/>
      <c r="Z119" s="88"/>
      <c r="AA119" s="88"/>
      <c r="AC119" s="306"/>
      <c r="AD119" s="306"/>
      <c r="AE119" s="306"/>
      <c r="AF119" s="306"/>
      <c r="AG119" s="306"/>
      <c r="AH119" s="306"/>
      <c r="AI119" s="306"/>
      <c r="AJ119" s="306"/>
      <c r="AK119" s="306"/>
    </row>
    <row r="120" spans="25:37" ht="12.75" customHeight="1" x14ac:dyDescent="0.2">
      <c r="Y120" s="39"/>
      <c r="Z120" s="88"/>
      <c r="AA120" s="88"/>
      <c r="AC120" s="306"/>
      <c r="AD120" s="306"/>
      <c r="AE120" s="306"/>
      <c r="AF120" s="306"/>
      <c r="AG120" s="306"/>
      <c r="AH120" s="306"/>
      <c r="AI120" s="306"/>
      <c r="AJ120" s="306"/>
      <c r="AK120" s="306"/>
    </row>
    <row r="121" spans="25:37" ht="12.75" customHeight="1" x14ac:dyDescent="0.2">
      <c r="Y121" s="39"/>
      <c r="Z121" s="88"/>
      <c r="AA121" s="88"/>
      <c r="AC121" s="306"/>
      <c r="AD121" s="306"/>
      <c r="AE121" s="306"/>
      <c r="AF121" s="306"/>
      <c r="AG121" s="306"/>
      <c r="AH121" s="306"/>
      <c r="AI121" s="306"/>
      <c r="AJ121" s="306"/>
      <c r="AK121" s="306"/>
    </row>
    <row r="122" spans="25:37" ht="12.75" customHeight="1" x14ac:dyDescent="0.2">
      <c r="Y122" s="39"/>
      <c r="Z122" s="88"/>
      <c r="AA122" s="88"/>
      <c r="AC122" s="306"/>
      <c r="AD122" s="306"/>
      <c r="AE122" s="306"/>
      <c r="AF122" s="306"/>
      <c r="AG122" s="306"/>
      <c r="AH122" s="306"/>
      <c r="AI122" s="306"/>
      <c r="AJ122" s="306"/>
      <c r="AK122" s="306"/>
    </row>
    <row r="123" spans="25:37" ht="12.75" customHeight="1" x14ac:dyDescent="0.2">
      <c r="Y123" s="39"/>
      <c r="Z123" s="88"/>
      <c r="AA123" s="88"/>
      <c r="AC123" s="306"/>
      <c r="AD123" s="306"/>
      <c r="AE123" s="306"/>
      <c r="AF123" s="306"/>
      <c r="AG123" s="306"/>
      <c r="AH123" s="306"/>
      <c r="AI123" s="306"/>
      <c r="AJ123" s="306"/>
      <c r="AK123" s="306"/>
    </row>
    <row r="124" spans="25:37" ht="12.75" customHeight="1" x14ac:dyDescent="0.2">
      <c r="Y124" s="39"/>
      <c r="Z124" s="88"/>
      <c r="AA124" s="88"/>
      <c r="AC124" s="306"/>
      <c r="AD124" s="306"/>
      <c r="AE124" s="306"/>
      <c r="AF124" s="306"/>
      <c r="AG124" s="306"/>
      <c r="AH124" s="306"/>
      <c r="AI124" s="306"/>
      <c r="AJ124" s="306"/>
      <c r="AK124" s="306"/>
    </row>
    <row r="125" spans="25:37" ht="12.75" customHeight="1" x14ac:dyDescent="0.2">
      <c r="Y125" s="39"/>
      <c r="Z125" s="88"/>
      <c r="AA125" s="88"/>
      <c r="AC125" s="306"/>
      <c r="AD125" s="306"/>
      <c r="AE125" s="306"/>
      <c r="AF125" s="306"/>
      <c r="AG125" s="306"/>
      <c r="AH125" s="306"/>
      <c r="AI125" s="306"/>
      <c r="AJ125" s="306"/>
      <c r="AK125" s="306"/>
    </row>
    <row r="126" spans="25:37" ht="12.75" customHeight="1" x14ac:dyDescent="0.2">
      <c r="Y126" s="39"/>
      <c r="Z126" s="88"/>
      <c r="AA126" s="88"/>
      <c r="AC126" s="306"/>
      <c r="AD126" s="306"/>
      <c r="AE126" s="306"/>
      <c r="AF126" s="306"/>
      <c r="AG126" s="306"/>
      <c r="AH126" s="306"/>
      <c r="AI126" s="306"/>
      <c r="AJ126" s="306"/>
      <c r="AK126" s="306"/>
    </row>
    <row r="127" spans="25:37" ht="12.75" customHeight="1" x14ac:dyDescent="0.2">
      <c r="Y127" s="39"/>
      <c r="Z127" s="88"/>
      <c r="AA127" s="88"/>
      <c r="AC127" s="306"/>
      <c r="AD127" s="306"/>
      <c r="AE127" s="306"/>
      <c r="AF127" s="306"/>
      <c r="AG127" s="306"/>
      <c r="AH127" s="306"/>
      <c r="AI127" s="306"/>
      <c r="AJ127" s="306"/>
      <c r="AK127" s="306"/>
    </row>
    <row r="128" spans="25:37" ht="12.75" customHeight="1" x14ac:dyDescent="0.2">
      <c r="Y128" s="39"/>
      <c r="Z128" s="88"/>
      <c r="AA128" s="88"/>
      <c r="AC128" s="306"/>
      <c r="AD128" s="306"/>
      <c r="AE128" s="306"/>
      <c r="AF128" s="306"/>
      <c r="AG128" s="306"/>
      <c r="AH128" s="306"/>
      <c r="AI128" s="306"/>
      <c r="AJ128" s="306"/>
      <c r="AK128" s="306"/>
    </row>
    <row r="129" spans="25:37" ht="12.75" customHeight="1" x14ac:dyDescent="0.2">
      <c r="Y129" s="39"/>
      <c r="Z129" s="88"/>
      <c r="AA129" s="88"/>
      <c r="AC129" s="306"/>
      <c r="AD129" s="306"/>
      <c r="AE129" s="306"/>
      <c r="AF129" s="306"/>
      <c r="AG129" s="306"/>
      <c r="AH129" s="306"/>
      <c r="AI129" s="306"/>
      <c r="AJ129" s="306"/>
      <c r="AK129" s="306"/>
    </row>
    <row r="130" spans="25:37" ht="12.75" customHeight="1" x14ac:dyDescent="0.2">
      <c r="Y130" s="39"/>
      <c r="Z130" s="88"/>
      <c r="AA130" s="88"/>
      <c r="AC130" s="306"/>
      <c r="AD130" s="306"/>
      <c r="AE130" s="306"/>
      <c r="AF130" s="306"/>
      <c r="AG130" s="306"/>
      <c r="AH130" s="306"/>
      <c r="AI130" s="306"/>
      <c r="AJ130" s="306"/>
      <c r="AK130" s="306"/>
    </row>
    <row r="131" spans="25:37" ht="12.75" customHeight="1" x14ac:dyDescent="0.2">
      <c r="Y131" s="39"/>
      <c r="Z131" s="88"/>
      <c r="AA131" s="88"/>
      <c r="AC131" s="306"/>
      <c r="AD131" s="306"/>
      <c r="AE131" s="306"/>
      <c r="AF131" s="306"/>
      <c r="AG131" s="306"/>
      <c r="AH131" s="306"/>
      <c r="AI131" s="306"/>
      <c r="AJ131" s="306"/>
      <c r="AK131" s="306"/>
    </row>
    <row r="132" spans="25:37" ht="12.75" customHeight="1" x14ac:dyDescent="0.2">
      <c r="Y132" s="39"/>
      <c r="Z132" s="88"/>
      <c r="AA132" s="88"/>
      <c r="AC132" s="306"/>
      <c r="AD132" s="306"/>
      <c r="AE132" s="306"/>
      <c r="AF132" s="306"/>
      <c r="AG132" s="306"/>
      <c r="AH132" s="306"/>
      <c r="AI132" s="306"/>
      <c r="AJ132" s="306"/>
      <c r="AK132" s="306"/>
    </row>
    <row r="133" spans="25:37" ht="12.75" customHeight="1" x14ac:dyDescent="0.2">
      <c r="Y133" s="39"/>
      <c r="Z133" s="88"/>
      <c r="AA133" s="88"/>
      <c r="AC133" s="306"/>
      <c r="AD133" s="306"/>
      <c r="AE133" s="306"/>
      <c r="AF133" s="306"/>
      <c r="AG133" s="306"/>
      <c r="AH133" s="306"/>
      <c r="AI133" s="306"/>
      <c r="AJ133" s="306"/>
      <c r="AK133" s="306"/>
    </row>
    <row r="134" spans="25:37" ht="12.75" customHeight="1" x14ac:dyDescent="0.2">
      <c r="Y134" s="39"/>
      <c r="Z134" s="88"/>
      <c r="AA134" s="88"/>
      <c r="AC134" s="306"/>
      <c r="AD134" s="306"/>
      <c r="AE134" s="306"/>
      <c r="AF134" s="306"/>
      <c r="AG134" s="306"/>
      <c r="AH134" s="306"/>
      <c r="AI134" s="306"/>
      <c r="AJ134" s="306"/>
      <c r="AK134" s="306"/>
    </row>
    <row r="135" spans="25:37" ht="12.75" customHeight="1" x14ac:dyDescent="0.2">
      <c r="Y135" s="39"/>
      <c r="Z135" s="88"/>
      <c r="AA135" s="88"/>
      <c r="AC135" s="306"/>
      <c r="AD135" s="306"/>
      <c r="AE135" s="306"/>
      <c r="AF135" s="306"/>
      <c r="AG135" s="306"/>
      <c r="AH135" s="306"/>
      <c r="AI135" s="306"/>
      <c r="AJ135" s="306"/>
      <c r="AK135" s="306"/>
    </row>
    <row r="136" spans="25:37" ht="12.75" customHeight="1" x14ac:dyDescent="0.2">
      <c r="Y136" s="39"/>
      <c r="Z136" s="88"/>
      <c r="AA136" s="88"/>
      <c r="AC136" s="306"/>
      <c r="AD136" s="306"/>
      <c r="AE136" s="306"/>
      <c r="AF136" s="306"/>
      <c r="AG136" s="306"/>
      <c r="AH136" s="306"/>
      <c r="AI136" s="306"/>
      <c r="AJ136" s="306"/>
      <c r="AK136" s="306"/>
    </row>
    <row r="137" spans="25:37" ht="12.75" customHeight="1" x14ac:dyDescent="0.2">
      <c r="Y137" s="39"/>
      <c r="Z137" s="88"/>
      <c r="AA137" s="88"/>
      <c r="AC137" s="306"/>
      <c r="AD137" s="306"/>
      <c r="AE137" s="306"/>
      <c r="AF137" s="306"/>
      <c r="AG137" s="306"/>
      <c r="AH137" s="306"/>
      <c r="AI137" s="306"/>
      <c r="AJ137" s="306"/>
      <c r="AK137" s="306"/>
    </row>
    <row r="138" spans="25:37" ht="12.75" customHeight="1" x14ac:dyDescent="0.2">
      <c r="Y138" s="39"/>
      <c r="Z138" s="88"/>
      <c r="AA138" s="88"/>
      <c r="AC138" s="306"/>
      <c r="AD138" s="306"/>
      <c r="AE138" s="306"/>
      <c r="AF138" s="306"/>
      <c r="AG138" s="306"/>
      <c r="AH138" s="306"/>
      <c r="AI138" s="306"/>
      <c r="AJ138" s="306"/>
      <c r="AK138" s="306"/>
    </row>
    <row r="139" spans="25:37" ht="12.75" customHeight="1" x14ac:dyDescent="0.2">
      <c r="Y139" s="39"/>
      <c r="Z139" s="88"/>
      <c r="AA139" s="88"/>
      <c r="AC139" s="306"/>
      <c r="AD139" s="306"/>
      <c r="AE139" s="306"/>
      <c r="AF139" s="306"/>
      <c r="AG139" s="306"/>
      <c r="AH139" s="306"/>
      <c r="AI139" s="306"/>
      <c r="AJ139" s="306"/>
      <c r="AK139" s="306"/>
    </row>
    <row r="140" spans="25:37" ht="12.75" customHeight="1" x14ac:dyDescent="0.2">
      <c r="Y140" s="39"/>
      <c r="Z140" s="88"/>
      <c r="AA140" s="88"/>
      <c r="AC140" s="306"/>
      <c r="AD140" s="306"/>
      <c r="AE140" s="306"/>
      <c r="AF140" s="306"/>
      <c r="AG140" s="306"/>
      <c r="AH140" s="306"/>
      <c r="AI140" s="306"/>
      <c r="AJ140" s="306"/>
      <c r="AK140" s="306"/>
    </row>
    <row r="141" spans="25:37" ht="12.75" customHeight="1" x14ac:dyDescent="0.2">
      <c r="Y141" s="39"/>
      <c r="Z141" s="88"/>
      <c r="AA141" s="88"/>
      <c r="AC141" s="306"/>
      <c r="AD141" s="306"/>
      <c r="AE141" s="306"/>
      <c r="AF141" s="306"/>
      <c r="AG141" s="306"/>
      <c r="AH141" s="306"/>
      <c r="AI141" s="306"/>
      <c r="AJ141" s="306"/>
      <c r="AK141" s="306"/>
    </row>
    <row r="142" spans="25:37" ht="12.75" customHeight="1" x14ac:dyDescent="0.2">
      <c r="Y142" s="39"/>
      <c r="Z142" s="88"/>
      <c r="AA142" s="88"/>
      <c r="AC142" s="306"/>
      <c r="AD142" s="306"/>
      <c r="AE142" s="306"/>
      <c r="AF142" s="306"/>
      <c r="AG142" s="306"/>
      <c r="AH142" s="306"/>
      <c r="AI142" s="306"/>
      <c r="AJ142" s="306"/>
      <c r="AK142" s="306"/>
    </row>
    <row r="143" spans="25:37" ht="12.75" customHeight="1" x14ac:dyDescent="0.2">
      <c r="Y143" s="39"/>
      <c r="Z143" s="88"/>
      <c r="AA143" s="88"/>
      <c r="AC143" s="306"/>
      <c r="AD143" s="306"/>
      <c r="AE143" s="306"/>
      <c r="AF143" s="306"/>
      <c r="AG143" s="306"/>
      <c r="AH143" s="306"/>
      <c r="AI143" s="306"/>
      <c r="AJ143" s="306"/>
      <c r="AK143" s="306"/>
    </row>
    <row r="144" spans="25:37" ht="12.75" customHeight="1" x14ac:dyDescent="0.2">
      <c r="Y144" s="39"/>
      <c r="Z144" s="88"/>
      <c r="AA144" s="88"/>
      <c r="AC144" s="306"/>
      <c r="AD144" s="306"/>
      <c r="AE144" s="306"/>
      <c r="AF144" s="306"/>
      <c r="AG144" s="306"/>
      <c r="AH144" s="306"/>
      <c r="AI144" s="306"/>
      <c r="AJ144" s="306"/>
      <c r="AK144" s="306"/>
    </row>
    <row r="145" spans="25:37" ht="12.75" customHeight="1" x14ac:dyDescent="0.2">
      <c r="Y145" s="39"/>
      <c r="Z145" s="88"/>
      <c r="AA145" s="88"/>
      <c r="AC145" s="306"/>
      <c r="AD145" s="306"/>
      <c r="AE145" s="306"/>
      <c r="AF145" s="306"/>
      <c r="AG145" s="306"/>
      <c r="AH145" s="306"/>
      <c r="AI145" s="306"/>
      <c r="AJ145" s="306"/>
      <c r="AK145" s="306"/>
    </row>
    <row r="146" spans="25:37" ht="12.75" customHeight="1" x14ac:dyDescent="0.2">
      <c r="Y146" s="39"/>
      <c r="Z146" s="88"/>
      <c r="AA146" s="88"/>
      <c r="AC146" s="306"/>
      <c r="AD146" s="306"/>
      <c r="AE146" s="306"/>
      <c r="AF146" s="306"/>
      <c r="AG146" s="306"/>
      <c r="AH146" s="306"/>
      <c r="AI146" s="306"/>
      <c r="AJ146" s="306"/>
      <c r="AK146" s="306"/>
    </row>
    <row r="147" spans="25:37" ht="12.75" customHeight="1" x14ac:dyDescent="0.2">
      <c r="Y147" s="39"/>
      <c r="Z147" s="88"/>
      <c r="AA147" s="88"/>
      <c r="AC147" s="306"/>
      <c r="AD147" s="306"/>
      <c r="AE147" s="306"/>
      <c r="AF147" s="306"/>
      <c r="AG147" s="306"/>
      <c r="AH147" s="306"/>
      <c r="AI147" s="306"/>
      <c r="AJ147" s="306"/>
      <c r="AK147" s="306"/>
    </row>
    <row r="148" spans="25:37" ht="12.75" customHeight="1" x14ac:dyDescent="0.2">
      <c r="Y148" s="39"/>
      <c r="Z148" s="88"/>
      <c r="AA148" s="88"/>
      <c r="AC148" s="306"/>
      <c r="AD148" s="306"/>
      <c r="AE148" s="306"/>
      <c r="AF148" s="306"/>
      <c r="AG148" s="306"/>
      <c r="AH148" s="306"/>
      <c r="AI148" s="306"/>
      <c r="AJ148" s="306"/>
      <c r="AK148" s="306"/>
    </row>
    <row r="149" spans="25:37" ht="12.75" customHeight="1" x14ac:dyDescent="0.2">
      <c r="Y149" s="39"/>
      <c r="Z149" s="88"/>
      <c r="AA149" s="88"/>
      <c r="AC149" s="306"/>
      <c r="AD149" s="306"/>
      <c r="AE149" s="306"/>
      <c r="AF149" s="306"/>
      <c r="AG149" s="306"/>
      <c r="AH149" s="306"/>
      <c r="AI149" s="306"/>
      <c r="AJ149" s="306"/>
      <c r="AK149" s="306"/>
    </row>
    <row r="150" spans="25:37" ht="12.75" customHeight="1" x14ac:dyDescent="0.2">
      <c r="Y150" s="39"/>
      <c r="Z150" s="88"/>
      <c r="AA150" s="88"/>
      <c r="AC150" s="306"/>
      <c r="AD150" s="306"/>
      <c r="AE150" s="306"/>
      <c r="AF150" s="306"/>
      <c r="AG150" s="306"/>
      <c r="AH150" s="306"/>
      <c r="AI150" s="306"/>
      <c r="AJ150" s="306"/>
      <c r="AK150" s="306"/>
    </row>
    <row r="151" spans="25:37" ht="12.75" customHeight="1" x14ac:dyDescent="0.2">
      <c r="Y151" s="39"/>
      <c r="Z151" s="88"/>
      <c r="AA151" s="88"/>
      <c r="AC151" s="306"/>
      <c r="AD151" s="306"/>
      <c r="AE151" s="306"/>
      <c r="AF151" s="306"/>
      <c r="AG151" s="306"/>
      <c r="AH151" s="306"/>
      <c r="AI151" s="306"/>
      <c r="AJ151" s="306"/>
      <c r="AK151" s="306"/>
    </row>
    <row r="152" spans="25:37" ht="12.75" customHeight="1" x14ac:dyDescent="0.2">
      <c r="Y152" s="39"/>
      <c r="Z152" s="88"/>
      <c r="AA152" s="88"/>
      <c r="AC152" s="306"/>
      <c r="AD152" s="306"/>
      <c r="AE152" s="306"/>
      <c r="AF152" s="306"/>
      <c r="AG152" s="306"/>
      <c r="AH152" s="306"/>
      <c r="AI152" s="306"/>
      <c r="AJ152" s="306"/>
      <c r="AK152" s="306"/>
    </row>
    <row r="153" spans="25:37" ht="12.75" customHeight="1" x14ac:dyDescent="0.2">
      <c r="Y153" s="39"/>
      <c r="Z153" s="88"/>
      <c r="AA153" s="88"/>
      <c r="AC153" s="306"/>
      <c r="AD153" s="306"/>
      <c r="AE153" s="306"/>
      <c r="AF153" s="306"/>
      <c r="AG153" s="306"/>
      <c r="AH153" s="306"/>
      <c r="AI153" s="306"/>
      <c r="AJ153" s="306"/>
      <c r="AK153" s="306"/>
    </row>
    <row r="154" spans="25:37" ht="12.75" customHeight="1" x14ac:dyDescent="0.2">
      <c r="Y154" s="39"/>
      <c r="Z154" s="88"/>
      <c r="AA154" s="88"/>
      <c r="AC154" s="306"/>
      <c r="AD154" s="306"/>
      <c r="AE154" s="306"/>
      <c r="AF154" s="306"/>
      <c r="AG154" s="306"/>
      <c r="AH154" s="306"/>
      <c r="AI154" s="306"/>
      <c r="AJ154" s="306"/>
      <c r="AK154" s="306"/>
    </row>
    <row r="155" spans="25:37" ht="12.75" customHeight="1" x14ac:dyDescent="0.2">
      <c r="Y155" s="39"/>
      <c r="Z155" s="88"/>
      <c r="AA155" s="88"/>
      <c r="AC155" s="306"/>
      <c r="AD155" s="306"/>
      <c r="AE155" s="306"/>
      <c r="AF155" s="306"/>
      <c r="AG155" s="306"/>
      <c r="AH155" s="306"/>
      <c r="AI155" s="306"/>
      <c r="AJ155" s="306"/>
      <c r="AK155" s="306"/>
    </row>
    <row r="156" spans="25:37" ht="12.75" customHeight="1" x14ac:dyDescent="0.2">
      <c r="Y156" s="39"/>
      <c r="Z156" s="88"/>
      <c r="AA156" s="88"/>
      <c r="AC156" s="306"/>
      <c r="AD156" s="306"/>
      <c r="AE156" s="306"/>
      <c r="AF156" s="306"/>
      <c r="AG156" s="306"/>
      <c r="AH156" s="306"/>
      <c r="AI156" s="306"/>
      <c r="AJ156" s="306"/>
      <c r="AK156" s="306"/>
    </row>
    <row r="157" spans="25:37" ht="12.75" customHeight="1" x14ac:dyDescent="0.2">
      <c r="Y157" s="39"/>
      <c r="Z157" s="88"/>
      <c r="AA157" s="88"/>
      <c r="AC157" s="306"/>
      <c r="AD157" s="306"/>
      <c r="AE157" s="306"/>
      <c r="AF157" s="306"/>
      <c r="AG157" s="306"/>
      <c r="AH157" s="306"/>
      <c r="AI157" s="306"/>
      <c r="AJ157" s="306"/>
      <c r="AK157" s="306"/>
    </row>
    <row r="158" spans="25:37" ht="12.75" customHeight="1" x14ac:dyDescent="0.2">
      <c r="Y158" s="39"/>
      <c r="Z158" s="88"/>
      <c r="AA158" s="88"/>
      <c r="AC158" s="306"/>
      <c r="AD158" s="306"/>
      <c r="AE158" s="306"/>
      <c r="AF158" s="306"/>
      <c r="AG158" s="306"/>
      <c r="AH158" s="306"/>
      <c r="AI158" s="306"/>
      <c r="AJ158" s="306"/>
      <c r="AK158" s="306"/>
    </row>
    <row r="159" spans="25:37" ht="12.75" customHeight="1" x14ac:dyDescent="0.2">
      <c r="Y159" s="39"/>
      <c r="Z159" s="88"/>
      <c r="AA159" s="88"/>
      <c r="AC159" s="306"/>
      <c r="AD159" s="306"/>
      <c r="AE159" s="306"/>
      <c r="AF159" s="306"/>
      <c r="AG159" s="306"/>
      <c r="AH159" s="306"/>
      <c r="AI159" s="306"/>
      <c r="AJ159" s="306"/>
      <c r="AK159" s="306"/>
    </row>
    <row r="160" spans="25:37" ht="12.75" customHeight="1" x14ac:dyDescent="0.2">
      <c r="Y160" s="39"/>
      <c r="Z160" s="88"/>
      <c r="AA160" s="88"/>
      <c r="AC160" s="306"/>
      <c r="AD160" s="306"/>
      <c r="AE160" s="306"/>
      <c r="AF160" s="306"/>
      <c r="AG160" s="306"/>
      <c r="AH160" s="306"/>
      <c r="AI160" s="306"/>
      <c r="AJ160" s="306"/>
      <c r="AK160" s="306"/>
    </row>
    <row r="161" spans="25:37" ht="12.75" customHeight="1" x14ac:dyDescent="0.2">
      <c r="Y161" s="39"/>
      <c r="Z161" s="88"/>
      <c r="AA161" s="88"/>
      <c r="AC161" s="306"/>
      <c r="AD161" s="306"/>
      <c r="AE161" s="306"/>
      <c r="AF161" s="306"/>
      <c r="AG161" s="306"/>
      <c r="AH161" s="306"/>
      <c r="AI161" s="306"/>
      <c r="AJ161" s="306"/>
      <c r="AK161" s="306"/>
    </row>
    <row r="162" spans="25:37" ht="12.75" customHeight="1" x14ac:dyDescent="0.2">
      <c r="Y162" s="39"/>
      <c r="Z162" s="88"/>
      <c r="AA162" s="88"/>
      <c r="AC162" s="306"/>
      <c r="AD162" s="306"/>
      <c r="AE162" s="306"/>
      <c r="AF162" s="306"/>
      <c r="AG162" s="306"/>
      <c r="AH162" s="306"/>
      <c r="AI162" s="306"/>
      <c r="AJ162" s="306"/>
      <c r="AK162" s="306"/>
    </row>
    <row r="163" spans="25:37" ht="12.75" customHeight="1" x14ac:dyDescent="0.2">
      <c r="Y163" s="39"/>
      <c r="Z163" s="88"/>
      <c r="AA163" s="88"/>
      <c r="AC163" s="306"/>
      <c r="AD163" s="306"/>
      <c r="AE163" s="306"/>
      <c r="AF163" s="306"/>
      <c r="AG163" s="306"/>
      <c r="AH163" s="306"/>
      <c r="AI163" s="306"/>
      <c r="AJ163" s="306"/>
      <c r="AK163" s="306"/>
    </row>
    <row r="164" spans="25:37" ht="12.75" customHeight="1" x14ac:dyDescent="0.2">
      <c r="Y164" s="39"/>
      <c r="Z164" s="88"/>
      <c r="AA164" s="88"/>
      <c r="AC164" s="306"/>
      <c r="AD164" s="306"/>
      <c r="AE164" s="306"/>
      <c r="AF164" s="306"/>
      <c r="AG164" s="306"/>
      <c r="AH164" s="306"/>
      <c r="AI164" s="306"/>
      <c r="AJ164" s="306"/>
      <c r="AK164" s="306"/>
    </row>
    <row r="165" spans="25:37" ht="12.75" customHeight="1" x14ac:dyDescent="0.2">
      <c r="Y165" s="39"/>
      <c r="Z165" s="88"/>
      <c r="AA165" s="88"/>
      <c r="AC165" s="306"/>
      <c r="AD165" s="306"/>
      <c r="AE165" s="306"/>
      <c r="AF165" s="306"/>
      <c r="AG165" s="306"/>
      <c r="AH165" s="306"/>
      <c r="AI165" s="306"/>
      <c r="AJ165" s="306"/>
      <c r="AK165" s="306"/>
    </row>
    <row r="166" spans="25:37" ht="12.75" customHeight="1" x14ac:dyDescent="0.2">
      <c r="Y166" s="39"/>
      <c r="Z166" s="88"/>
      <c r="AA166" s="88"/>
      <c r="AC166" s="306"/>
      <c r="AD166" s="306"/>
      <c r="AE166" s="306"/>
      <c r="AF166" s="306"/>
      <c r="AG166" s="306"/>
      <c r="AH166" s="306"/>
      <c r="AI166" s="306"/>
      <c r="AJ166" s="306"/>
      <c r="AK166" s="306"/>
    </row>
    <row r="167" spans="25:37" ht="12.75" customHeight="1" x14ac:dyDescent="0.2">
      <c r="Y167" s="39"/>
      <c r="Z167" s="88"/>
      <c r="AA167" s="88"/>
      <c r="AC167" s="306"/>
      <c r="AD167" s="306"/>
      <c r="AE167" s="306"/>
      <c r="AF167" s="306"/>
      <c r="AG167" s="306"/>
      <c r="AH167" s="306"/>
      <c r="AI167" s="306"/>
      <c r="AJ167" s="306"/>
      <c r="AK167" s="306"/>
    </row>
    <row r="168" spans="25:37" ht="12.75" customHeight="1" x14ac:dyDescent="0.2">
      <c r="Y168" s="39"/>
      <c r="Z168" s="88"/>
      <c r="AA168" s="88"/>
      <c r="AC168" s="306"/>
      <c r="AD168" s="306"/>
      <c r="AE168" s="306"/>
      <c r="AF168" s="306"/>
      <c r="AG168" s="306"/>
      <c r="AH168" s="306"/>
      <c r="AI168" s="306"/>
      <c r="AJ168" s="306"/>
      <c r="AK168" s="306"/>
    </row>
    <row r="169" spans="25:37" ht="12.75" customHeight="1" x14ac:dyDescent="0.2">
      <c r="Y169" s="39"/>
      <c r="Z169" s="88"/>
      <c r="AA169" s="88"/>
      <c r="AC169" s="306"/>
      <c r="AD169" s="306"/>
      <c r="AE169" s="306"/>
      <c r="AF169" s="306"/>
      <c r="AG169" s="306"/>
      <c r="AH169" s="306"/>
      <c r="AI169" s="306"/>
      <c r="AJ169" s="306"/>
      <c r="AK169" s="306"/>
    </row>
    <row r="170" spans="25:37" ht="12.75" customHeight="1" x14ac:dyDescent="0.2">
      <c r="Y170" s="39"/>
      <c r="Z170" s="88"/>
      <c r="AA170" s="88"/>
      <c r="AC170" s="306"/>
      <c r="AD170" s="306"/>
      <c r="AE170" s="306"/>
      <c r="AF170" s="306"/>
      <c r="AG170" s="306"/>
      <c r="AH170" s="306"/>
      <c r="AI170" s="306"/>
      <c r="AJ170" s="306"/>
      <c r="AK170" s="306"/>
    </row>
    <row r="171" spans="25:37" ht="12.75" customHeight="1" x14ac:dyDescent="0.2">
      <c r="Y171" s="39"/>
      <c r="Z171" s="88"/>
      <c r="AA171" s="88"/>
      <c r="AC171" s="306"/>
      <c r="AD171" s="306"/>
      <c r="AE171" s="306"/>
      <c r="AF171" s="306"/>
      <c r="AG171" s="306"/>
      <c r="AH171" s="306"/>
      <c r="AI171" s="306"/>
      <c r="AJ171" s="306"/>
      <c r="AK171" s="306"/>
    </row>
    <row r="172" spans="25:37" ht="12.75" customHeight="1" x14ac:dyDescent="0.2">
      <c r="Y172" s="39"/>
      <c r="Z172" s="88"/>
      <c r="AA172" s="88"/>
      <c r="AC172" s="306"/>
      <c r="AD172" s="306"/>
      <c r="AE172" s="306"/>
      <c r="AF172" s="306"/>
      <c r="AG172" s="306"/>
      <c r="AH172" s="306"/>
      <c r="AI172" s="306"/>
      <c r="AJ172" s="306"/>
      <c r="AK172" s="306"/>
    </row>
    <row r="173" spans="25:37" ht="12.75" customHeight="1" x14ac:dyDescent="0.2">
      <c r="Y173" s="39"/>
      <c r="Z173" s="88"/>
      <c r="AA173" s="88"/>
      <c r="AC173" s="306"/>
      <c r="AD173" s="306"/>
      <c r="AE173" s="306"/>
      <c r="AF173" s="306"/>
      <c r="AG173" s="306"/>
      <c r="AH173" s="306"/>
      <c r="AI173" s="306"/>
      <c r="AJ173" s="306"/>
      <c r="AK173" s="306"/>
    </row>
    <row r="174" spans="25:37" ht="12.75" customHeight="1" x14ac:dyDescent="0.2">
      <c r="Y174" s="39"/>
      <c r="Z174" s="88"/>
      <c r="AA174" s="88"/>
      <c r="AC174" s="306"/>
      <c r="AD174" s="306"/>
      <c r="AE174" s="306"/>
      <c r="AF174" s="306"/>
      <c r="AG174" s="306"/>
      <c r="AH174" s="306"/>
      <c r="AI174" s="306"/>
      <c r="AJ174" s="306"/>
      <c r="AK174" s="306"/>
    </row>
    <row r="175" spans="25:37" ht="12.75" customHeight="1" x14ac:dyDescent="0.2">
      <c r="Y175" s="39"/>
      <c r="Z175" s="88"/>
      <c r="AA175" s="88"/>
      <c r="AC175" s="306"/>
      <c r="AD175" s="306"/>
      <c r="AE175" s="306"/>
      <c r="AF175" s="306"/>
      <c r="AG175" s="306"/>
      <c r="AH175" s="306"/>
      <c r="AI175" s="306"/>
      <c r="AJ175" s="306"/>
      <c r="AK175" s="306"/>
    </row>
    <row r="176" spans="25:37" ht="12.75" customHeight="1" x14ac:dyDescent="0.2">
      <c r="Y176" s="39"/>
      <c r="Z176" s="88"/>
      <c r="AA176" s="88"/>
      <c r="AC176" s="306"/>
      <c r="AD176" s="306"/>
      <c r="AE176" s="306"/>
      <c r="AF176" s="306"/>
      <c r="AG176" s="306"/>
      <c r="AH176" s="306"/>
      <c r="AI176" s="306"/>
      <c r="AJ176" s="306"/>
      <c r="AK176" s="306"/>
    </row>
    <row r="177" spans="25:37" ht="12.75" customHeight="1" x14ac:dyDescent="0.2">
      <c r="Y177" s="39"/>
      <c r="Z177" s="88"/>
      <c r="AA177" s="88"/>
      <c r="AC177" s="306"/>
      <c r="AD177" s="306"/>
      <c r="AE177" s="306"/>
      <c r="AF177" s="306"/>
      <c r="AG177" s="306"/>
      <c r="AH177" s="306"/>
      <c r="AI177" s="306"/>
      <c r="AJ177" s="306"/>
      <c r="AK177" s="306"/>
    </row>
    <row r="178" spans="25:37" ht="12.75" customHeight="1" x14ac:dyDescent="0.2">
      <c r="Y178" s="39"/>
      <c r="Z178" s="88"/>
      <c r="AA178" s="88"/>
      <c r="AC178" s="306"/>
      <c r="AD178" s="306"/>
      <c r="AE178" s="306"/>
      <c r="AF178" s="306"/>
      <c r="AG178" s="306"/>
      <c r="AH178" s="306"/>
      <c r="AI178" s="306"/>
      <c r="AJ178" s="306"/>
      <c r="AK178" s="306"/>
    </row>
    <row r="179" spans="25:37" ht="12.75" customHeight="1" x14ac:dyDescent="0.2">
      <c r="Y179" s="39"/>
      <c r="Z179" s="88"/>
      <c r="AA179" s="88"/>
      <c r="AC179" s="306"/>
      <c r="AD179" s="306"/>
      <c r="AE179" s="306"/>
      <c r="AF179" s="306"/>
      <c r="AG179" s="306"/>
      <c r="AH179" s="306"/>
      <c r="AI179" s="306"/>
      <c r="AJ179" s="306"/>
      <c r="AK179" s="306"/>
    </row>
    <row r="180" spans="25:37" ht="12.75" customHeight="1" x14ac:dyDescent="0.2">
      <c r="Y180" s="39"/>
      <c r="Z180" s="88"/>
      <c r="AA180" s="88"/>
      <c r="AC180" s="306"/>
      <c r="AD180" s="306"/>
      <c r="AE180" s="306"/>
      <c r="AF180" s="306"/>
      <c r="AG180" s="306"/>
      <c r="AH180" s="306"/>
      <c r="AI180" s="306"/>
      <c r="AJ180" s="306"/>
      <c r="AK180" s="306"/>
    </row>
    <row r="181" spans="25:37" ht="12.75" customHeight="1" x14ac:dyDescent="0.2">
      <c r="Y181" s="39"/>
      <c r="Z181" s="88"/>
      <c r="AA181" s="88"/>
      <c r="AC181" s="306"/>
      <c r="AD181" s="306"/>
      <c r="AE181" s="306"/>
      <c r="AF181" s="306"/>
      <c r="AG181" s="306"/>
      <c r="AH181" s="306"/>
      <c r="AI181" s="306"/>
      <c r="AJ181" s="306"/>
      <c r="AK181" s="306"/>
    </row>
    <row r="182" spans="25:37" ht="12.75" customHeight="1" x14ac:dyDescent="0.2">
      <c r="Y182" s="39"/>
      <c r="Z182" s="88"/>
      <c r="AA182" s="88"/>
      <c r="AC182" s="306"/>
      <c r="AD182" s="306"/>
      <c r="AE182" s="306"/>
      <c r="AF182" s="306"/>
      <c r="AG182" s="306"/>
      <c r="AH182" s="306"/>
      <c r="AI182" s="306"/>
      <c r="AJ182" s="306"/>
      <c r="AK182" s="306"/>
    </row>
    <row r="183" spans="25:37" ht="12.75" customHeight="1" x14ac:dyDescent="0.2">
      <c r="Y183" s="39"/>
      <c r="Z183" s="88"/>
      <c r="AA183" s="88"/>
      <c r="AC183" s="306"/>
      <c r="AD183" s="306"/>
      <c r="AE183" s="306"/>
      <c r="AF183" s="306"/>
      <c r="AG183" s="306"/>
      <c r="AH183" s="306"/>
      <c r="AI183" s="306"/>
      <c r="AJ183" s="306"/>
      <c r="AK183" s="306"/>
    </row>
    <row r="184" spans="25:37" ht="12.75" customHeight="1" x14ac:dyDescent="0.2">
      <c r="Y184" s="39"/>
      <c r="Z184" s="88"/>
      <c r="AA184" s="88"/>
      <c r="AC184" s="306"/>
      <c r="AD184" s="306"/>
      <c r="AE184" s="306"/>
      <c r="AF184" s="306"/>
      <c r="AG184" s="306"/>
      <c r="AH184" s="306"/>
      <c r="AI184" s="306"/>
      <c r="AJ184" s="306"/>
      <c r="AK184" s="306"/>
    </row>
    <row r="185" spans="25:37" ht="12.75" customHeight="1" x14ac:dyDescent="0.2">
      <c r="Y185" s="39"/>
      <c r="Z185" s="88"/>
      <c r="AA185" s="88"/>
      <c r="AC185" s="306"/>
      <c r="AD185" s="306"/>
      <c r="AE185" s="306"/>
      <c r="AF185" s="306"/>
      <c r="AG185" s="306"/>
      <c r="AH185" s="306"/>
      <c r="AI185" s="306"/>
      <c r="AJ185" s="306"/>
      <c r="AK185" s="306"/>
    </row>
    <row r="186" spans="25:37" ht="12.75" customHeight="1" x14ac:dyDescent="0.2">
      <c r="Y186" s="39"/>
      <c r="Z186" s="88"/>
      <c r="AA186" s="88"/>
      <c r="AC186" s="306"/>
      <c r="AD186" s="306"/>
      <c r="AE186" s="306"/>
      <c r="AF186" s="306"/>
      <c r="AG186" s="306"/>
      <c r="AH186" s="306"/>
      <c r="AI186" s="306"/>
      <c r="AJ186" s="306"/>
      <c r="AK186" s="306"/>
    </row>
    <row r="187" spans="25:37" ht="12.75" customHeight="1" x14ac:dyDescent="0.2">
      <c r="Y187" s="39"/>
      <c r="Z187" s="88"/>
      <c r="AA187" s="88"/>
      <c r="AC187" s="306"/>
      <c r="AD187" s="306"/>
      <c r="AE187" s="306"/>
      <c r="AF187" s="306"/>
      <c r="AG187" s="306"/>
      <c r="AH187" s="306"/>
      <c r="AI187" s="306"/>
      <c r="AJ187" s="306"/>
      <c r="AK187" s="306"/>
    </row>
    <row r="188" spans="25:37" ht="12.75" customHeight="1" x14ac:dyDescent="0.2">
      <c r="Y188" s="39"/>
      <c r="Z188" s="88"/>
      <c r="AA188" s="88"/>
      <c r="AC188" s="306"/>
      <c r="AD188" s="306"/>
      <c r="AE188" s="306"/>
      <c r="AF188" s="306"/>
      <c r="AG188" s="306"/>
      <c r="AH188" s="306"/>
      <c r="AI188" s="306"/>
      <c r="AJ188" s="306"/>
      <c r="AK188" s="306"/>
    </row>
    <row r="189" spans="25:37" ht="12.75" customHeight="1" x14ac:dyDescent="0.2">
      <c r="Y189" s="39"/>
      <c r="Z189" s="88"/>
      <c r="AA189" s="88"/>
      <c r="AC189" s="306"/>
      <c r="AD189" s="306"/>
      <c r="AE189" s="306"/>
      <c r="AF189" s="306"/>
      <c r="AG189" s="306"/>
      <c r="AH189" s="306"/>
      <c r="AI189" s="306"/>
      <c r="AJ189" s="306"/>
      <c r="AK189" s="306"/>
    </row>
    <row r="190" spans="25:37" ht="12.75" customHeight="1" x14ac:dyDescent="0.2">
      <c r="Y190" s="39"/>
      <c r="Z190" s="88"/>
      <c r="AA190" s="88"/>
      <c r="AC190" s="306"/>
      <c r="AD190" s="306"/>
      <c r="AE190" s="306"/>
      <c r="AF190" s="306"/>
      <c r="AG190" s="306"/>
      <c r="AH190" s="306"/>
      <c r="AI190" s="306"/>
      <c r="AJ190" s="306"/>
      <c r="AK190" s="306"/>
    </row>
    <row r="191" spans="25:37" ht="12.75" customHeight="1" x14ac:dyDescent="0.2">
      <c r="Y191" s="39"/>
      <c r="Z191" s="88"/>
      <c r="AA191" s="88"/>
      <c r="AC191" s="306"/>
      <c r="AD191" s="306"/>
      <c r="AE191" s="306"/>
      <c r="AF191" s="306"/>
      <c r="AG191" s="306"/>
      <c r="AH191" s="306"/>
      <c r="AI191" s="306"/>
      <c r="AJ191" s="306"/>
      <c r="AK191" s="306"/>
    </row>
    <row r="192" spans="25:37" ht="12.75" customHeight="1" x14ac:dyDescent="0.2">
      <c r="Y192" s="39"/>
      <c r="Z192" s="88"/>
      <c r="AA192" s="88"/>
      <c r="AC192" s="306"/>
      <c r="AD192" s="306"/>
      <c r="AE192" s="306"/>
      <c r="AF192" s="306"/>
      <c r="AG192" s="306"/>
      <c r="AH192" s="306"/>
      <c r="AI192" s="306"/>
      <c r="AJ192" s="306"/>
      <c r="AK192" s="306"/>
    </row>
    <row r="193" spans="25:37" ht="12.75" customHeight="1" x14ac:dyDescent="0.2">
      <c r="Y193" s="39"/>
      <c r="Z193" s="88"/>
      <c r="AA193" s="88"/>
      <c r="AC193" s="306"/>
      <c r="AD193" s="306"/>
      <c r="AE193" s="306"/>
      <c r="AF193" s="306"/>
      <c r="AG193" s="306"/>
      <c r="AH193" s="306"/>
      <c r="AI193" s="306"/>
      <c r="AJ193" s="306"/>
      <c r="AK193" s="306"/>
    </row>
    <row r="194" spans="25:37" ht="12.75" customHeight="1" x14ac:dyDescent="0.2">
      <c r="Y194" s="39"/>
      <c r="Z194" s="88"/>
      <c r="AA194" s="88"/>
      <c r="AC194" s="306"/>
      <c r="AD194" s="306"/>
      <c r="AE194" s="306"/>
      <c r="AF194" s="306"/>
      <c r="AG194" s="306"/>
      <c r="AH194" s="306"/>
      <c r="AI194" s="306"/>
      <c r="AJ194" s="306"/>
      <c r="AK194" s="306"/>
    </row>
    <row r="195" spans="25:37" ht="12.75" customHeight="1" x14ac:dyDescent="0.2">
      <c r="Y195" s="39"/>
      <c r="Z195" s="88"/>
      <c r="AA195" s="88"/>
      <c r="AC195" s="306"/>
      <c r="AD195" s="306"/>
      <c r="AE195" s="306"/>
      <c r="AF195" s="306"/>
      <c r="AG195" s="306"/>
      <c r="AH195" s="306"/>
      <c r="AI195" s="306"/>
      <c r="AJ195" s="306"/>
      <c r="AK195" s="306"/>
    </row>
    <row r="196" spans="25:37" ht="12.75" customHeight="1" x14ac:dyDescent="0.2">
      <c r="Y196" s="39"/>
      <c r="Z196" s="88"/>
      <c r="AA196" s="88"/>
      <c r="AC196" s="306"/>
      <c r="AD196" s="306"/>
      <c r="AE196" s="306"/>
      <c r="AF196" s="306"/>
      <c r="AG196" s="306"/>
      <c r="AH196" s="306"/>
      <c r="AI196" s="306"/>
      <c r="AJ196" s="306"/>
      <c r="AK196" s="306"/>
    </row>
    <row r="197" spans="25:37" ht="12.75" customHeight="1" x14ac:dyDescent="0.2">
      <c r="Y197" s="39"/>
      <c r="Z197" s="88"/>
      <c r="AA197" s="88"/>
      <c r="AC197" s="306"/>
      <c r="AD197" s="306"/>
      <c r="AE197" s="306"/>
      <c r="AF197" s="306"/>
      <c r="AG197" s="306"/>
      <c r="AH197" s="306"/>
      <c r="AI197" s="306"/>
      <c r="AJ197" s="306"/>
      <c r="AK197" s="306"/>
    </row>
    <row r="198" spans="25:37" ht="12.75" customHeight="1" x14ac:dyDescent="0.2">
      <c r="Y198" s="39"/>
      <c r="Z198" s="88"/>
      <c r="AA198" s="88"/>
      <c r="AC198" s="306"/>
      <c r="AD198" s="306"/>
      <c r="AE198" s="306"/>
      <c r="AF198" s="306"/>
      <c r="AG198" s="306"/>
      <c r="AH198" s="306"/>
      <c r="AI198" s="306"/>
      <c r="AJ198" s="306"/>
      <c r="AK198" s="306"/>
    </row>
    <row r="199" spans="25:37" ht="12.75" customHeight="1" x14ac:dyDescent="0.2">
      <c r="Y199" s="39"/>
      <c r="Z199" s="88"/>
      <c r="AA199" s="88"/>
      <c r="AC199" s="306"/>
      <c r="AD199" s="306"/>
      <c r="AE199" s="306"/>
      <c r="AF199" s="306"/>
      <c r="AG199" s="306"/>
      <c r="AH199" s="306"/>
      <c r="AI199" s="306"/>
      <c r="AJ199" s="306"/>
      <c r="AK199" s="306"/>
    </row>
    <row r="200" spans="25:37" ht="12.75" customHeight="1" x14ac:dyDescent="0.2">
      <c r="Y200" s="39"/>
      <c r="Z200" s="88"/>
      <c r="AA200" s="88"/>
      <c r="AC200" s="306"/>
      <c r="AD200" s="306"/>
      <c r="AE200" s="306"/>
      <c r="AF200" s="306"/>
      <c r="AG200" s="306"/>
      <c r="AH200" s="306"/>
      <c r="AI200" s="306"/>
      <c r="AJ200" s="306"/>
      <c r="AK200" s="306"/>
    </row>
    <row r="201" spans="25:37" ht="12.75" x14ac:dyDescent="0.2">
      <c r="Y201" s="39"/>
      <c r="Z201" s="88"/>
      <c r="AA201" s="88"/>
    </row>
    <row r="202" spans="25:37" ht="12.75" x14ac:dyDescent="0.2">
      <c r="Y202" s="39"/>
      <c r="Z202" s="88"/>
      <c r="AA202" s="88"/>
    </row>
    <row r="203" spans="25:37" ht="12.75" x14ac:dyDescent="0.2">
      <c r="Y203" s="39"/>
      <c r="Z203" s="88"/>
      <c r="AA203" s="88"/>
    </row>
    <row r="204" spans="25:37" ht="12.75" x14ac:dyDescent="0.2">
      <c r="Y204" s="39"/>
      <c r="Z204" s="88"/>
      <c r="AA204" s="88"/>
    </row>
    <row r="205" spans="25:37" ht="12.75" x14ac:dyDescent="0.2">
      <c r="Y205" s="39"/>
      <c r="Z205" s="88"/>
      <c r="AA205" s="88"/>
    </row>
    <row r="206" spans="25:37" ht="12.75" x14ac:dyDescent="0.2">
      <c r="Y206" s="39"/>
      <c r="Z206" s="88"/>
      <c r="AA206" s="88"/>
    </row>
    <row r="207" spans="25:37" ht="12.75" x14ac:dyDescent="0.2">
      <c r="Y207" s="39"/>
      <c r="Z207" s="88"/>
      <c r="AA207" s="88"/>
    </row>
    <row r="208" spans="25:37" ht="12.75" x14ac:dyDescent="0.2">
      <c r="Y208" s="39"/>
      <c r="Z208" s="88"/>
      <c r="AA208" s="88"/>
    </row>
    <row r="209" spans="25:27" ht="12.75" x14ac:dyDescent="0.2">
      <c r="Y209" s="39"/>
      <c r="Z209" s="88"/>
      <c r="AA209" s="88"/>
    </row>
    <row r="210" spans="25:27" ht="12.75" x14ac:dyDescent="0.2">
      <c r="Y210" s="39"/>
      <c r="Z210" s="88"/>
      <c r="AA210" s="88"/>
    </row>
    <row r="211" spans="25:27" ht="12.75" x14ac:dyDescent="0.2">
      <c r="Y211" s="39"/>
      <c r="Z211" s="88"/>
      <c r="AA211" s="88"/>
    </row>
    <row r="212" spans="25:27" ht="12.75" x14ac:dyDescent="0.2">
      <c r="Y212" s="39"/>
      <c r="Z212" s="88"/>
      <c r="AA212" s="88"/>
    </row>
    <row r="213" spans="25:27" ht="12.75" x14ac:dyDescent="0.2">
      <c r="Y213" s="39"/>
      <c r="Z213" s="88"/>
      <c r="AA213" s="88"/>
    </row>
    <row r="214" spans="25:27" ht="12.75" x14ac:dyDescent="0.2">
      <c r="Y214" s="39"/>
      <c r="Z214" s="88"/>
      <c r="AA214" s="88"/>
    </row>
    <row r="215" spans="25:27" ht="12.75" x14ac:dyDescent="0.2">
      <c r="Y215" s="39"/>
      <c r="Z215" s="88"/>
      <c r="AA215" s="88"/>
    </row>
    <row r="216" spans="25:27" ht="12.75" x14ac:dyDescent="0.2">
      <c r="Y216" s="39"/>
      <c r="Z216" s="88"/>
      <c r="AA216" s="88"/>
    </row>
    <row r="217" spans="25:27" ht="12.75" x14ac:dyDescent="0.2">
      <c r="Y217" s="39"/>
      <c r="Z217" s="88"/>
      <c r="AA217" s="88"/>
    </row>
    <row r="218" spans="25:27" ht="12.75" x14ac:dyDescent="0.2">
      <c r="Y218" s="39"/>
      <c r="Z218" s="88"/>
      <c r="AA218" s="88"/>
    </row>
    <row r="219" spans="25:27" ht="12.75" x14ac:dyDescent="0.2">
      <c r="Y219" s="39"/>
      <c r="Z219" s="88"/>
      <c r="AA219" s="88"/>
    </row>
    <row r="220" spans="25:27" ht="12.75" x14ac:dyDescent="0.2">
      <c r="Y220" s="39"/>
      <c r="Z220" s="88"/>
      <c r="AA220" s="88"/>
    </row>
    <row r="221" spans="25:27" ht="12.75" x14ac:dyDescent="0.2">
      <c r="Y221" s="39"/>
      <c r="Z221" s="88"/>
      <c r="AA221" s="88"/>
    </row>
    <row r="222" spans="25:27" ht="12.75" x14ac:dyDescent="0.2">
      <c r="Y222" s="39"/>
      <c r="Z222" s="88"/>
      <c r="AA222" s="88"/>
    </row>
    <row r="223" spans="25:27" ht="12.75" x14ac:dyDescent="0.2">
      <c r="Y223" s="39"/>
      <c r="Z223" s="88"/>
      <c r="AA223" s="88"/>
    </row>
    <row r="224" spans="25:27" ht="12.75" x14ac:dyDescent="0.2">
      <c r="Y224" s="39"/>
      <c r="Z224" s="88"/>
      <c r="AA224" s="88"/>
    </row>
    <row r="225" spans="25:27" ht="12.75" x14ac:dyDescent="0.2">
      <c r="Y225" s="39"/>
      <c r="Z225" s="88"/>
      <c r="AA225" s="88"/>
    </row>
    <row r="226" spans="25:27" ht="12.75" x14ac:dyDescent="0.2">
      <c r="Y226" s="39"/>
      <c r="Z226" s="88"/>
      <c r="AA226" s="88"/>
    </row>
    <row r="227" spans="25:27" ht="12.75" x14ac:dyDescent="0.2">
      <c r="Y227" s="39"/>
      <c r="Z227" s="88"/>
      <c r="AA227" s="88"/>
    </row>
    <row r="228" spans="25:27" ht="12.75" x14ac:dyDescent="0.2">
      <c r="Y228" s="39"/>
      <c r="Z228" s="88"/>
      <c r="AA228" s="88"/>
    </row>
    <row r="229" spans="25:27" ht="12.75" x14ac:dyDescent="0.2">
      <c r="Y229" s="39"/>
      <c r="Z229" s="88"/>
      <c r="AA229" s="88"/>
    </row>
    <row r="230" spans="25:27" ht="12.75" x14ac:dyDescent="0.2">
      <c r="Y230" s="39"/>
      <c r="Z230" s="88"/>
      <c r="AA230" s="88"/>
    </row>
    <row r="231" spans="25:27" ht="12.75" x14ac:dyDescent="0.2">
      <c r="Y231" s="39"/>
      <c r="Z231" s="88"/>
      <c r="AA231" s="88"/>
    </row>
    <row r="232" spans="25:27" ht="12.75" x14ac:dyDescent="0.2">
      <c r="Y232" s="39"/>
      <c r="Z232" s="88"/>
      <c r="AA232" s="88"/>
    </row>
    <row r="233" spans="25:27" ht="12.75" x14ac:dyDescent="0.2">
      <c r="Y233" s="39"/>
      <c r="Z233" s="88"/>
      <c r="AA233" s="88"/>
    </row>
    <row r="234" spans="25:27" ht="12.75" x14ac:dyDescent="0.2">
      <c r="Y234" s="39"/>
      <c r="Z234" s="88"/>
      <c r="AA234" s="88"/>
    </row>
    <row r="235" spans="25:27" ht="12.75" x14ac:dyDescent="0.2">
      <c r="Y235" s="39"/>
      <c r="Z235" s="88"/>
      <c r="AA235" s="88"/>
    </row>
    <row r="236" spans="25:27" ht="12.75" x14ac:dyDescent="0.2">
      <c r="Y236" s="39"/>
      <c r="Z236" s="88"/>
      <c r="AA236" s="88"/>
    </row>
    <row r="237" spans="25:27" ht="12.75" x14ac:dyDescent="0.2">
      <c r="Y237" s="39"/>
      <c r="Z237" s="88"/>
      <c r="AA237" s="88"/>
    </row>
    <row r="238" spans="25:27" ht="12.75" x14ac:dyDescent="0.2">
      <c r="Y238" s="39"/>
      <c r="Z238" s="88"/>
      <c r="AA238" s="88"/>
    </row>
    <row r="239" spans="25:27" ht="12.75" x14ac:dyDescent="0.2">
      <c r="Y239" s="39"/>
      <c r="Z239" s="88"/>
      <c r="AA239" s="88"/>
    </row>
    <row r="240" spans="25:27" ht="12.75" x14ac:dyDescent="0.2">
      <c r="Y240" s="39"/>
      <c r="Z240" s="88"/>
      <c r="AA240" s="88"/>
    </row>
    <row r="241" spans="25:27" ht="12.75" x14ac:dyDescent="0.2">
      <c r="Y241" s="39"/>
      <c r="Z241" s="88"/>
      <c r="AA241" s="88"/>
    </row>
    <row r="242" spans="25:27" ht="12.75" x14ac:dyDescent="0.2">
      <c r="Y242" s="39"/>
      <c r="Z242" s="88"/>
      <c r="AA242" s="88"/>
    </row>
    <row r="243" spans="25:27" ht="12.75" x14ac:dyDescent="0.2">
      <c r="Y243" s="39"/>
      <c r="Z243" s="88"/>
      <c r="AA243" s="88"/>
    </row>
    <row r="244" spans="25:27" ht="12.75" x14ac:dyDescent="0.2">
      <c r="Y244" s="39"/>
      <c r="Z244" s="88"/>
      <c r="AA244" s="88"/>
    </row>
    <row r="245" spans="25:27" ht="12.75" x14ac:dyDescent="0.2">
      <c r="Y245" s="39"/>
      <c r="Z245" s="88"/>
      <c r="AA245" s="88"/>
    </row>
    <row r="246" spans="25:27" ht="12.75" x14ac:dyDescent="0.2">
      <c r="Y246" s="39"/>
      <c r="Z246" s="88"/>
      <c r="AA246" s="88"/>
    </row>
    <row r="247" spans="25:27" ht="12.75" x14ac:dyDescent="0.2">
      <c r="Y247" s="39"/>
      <c r="Z247" s="88"/>
      <c r="AA247" s="88"/>
    </row>
    <row r="248" spans="25:27" ht="12.75" x14ac:dyDescent="0.2">
      <c r="Y248" s="39"/>
      <c r="Z248" s="88"/>
      <c r="AA248" s="88"/>
    </row>
    <row r="249" spans="25:27" ht="12.75" x14ac:dyDescent="0.2">
      <c r="Y249" s="39"/>
      <c r="Z249" s="88"/>
      <c r="AA249" s="88"/>
    </row>
    <row r="250" spans="25:27" ht="12.75" x14ac:dyDescent="0.2">
      <c r="Y250" s="39"/>
      <c r="Z250" s="88"/>
      <c r="AA250" s="88"/>
    </row>
    <row r="251" spans="25:27" ht="12.75" x14ac:dyDescent="0.2">
      <c r="Y251" s="39"/>
      <c r="Z251" s="88"/>
      <c r="AA251" s="88"/>
    </row>
    <row r="252" spans="25:27" ht="12.75" x14ac:dyDescent="0.2">
      <c r="Y252" s="39"/>
      <c r="Z252" s="88"/>
      <c r="AA252" s="88"/>
    </row>
    <row r="253" spans="25:27" ht="12.75" x14ac:dyDescent="0.2">
      <c r="Y253" s="39"/>
      <c r="Z253" s="88"/>
      <c r="AA253" s="88"/>
    </row>
    <row r="254" spans="25:27" ht="12.75" x14ac:dyDescent="0.2">
      <c r="Y254" s="39"/>
      <c r="Z254" s="88"/>
      <c r="AA254" s="88"/>
    </row>
    <row r="255" spans="25:27" ht="12.75" x14ac:dyDescent="0.2">
      <c r="Y255" s="39"/>
      <c r="Z255" s="88"/>
      <c r="AA255" s="88"/>
    </row>
    <row r="256" spans="25:27" ht="12.75" x14ac:dyDescent="0.2">
      <c r="Y256" s="39"/>
      <c r="Z256" s="88"/>
      <c r="AA256" s="88"/>
    </row>
    <row r="257" spans="25:27" ht="12.75" x14ac:dyDescent="0.2">
      <c r="Y257" s="39"/>
      <c r="Z257" s="88"/>
      <c r="AA257" s="88"/>
    </row>
    <row r="258" spans="25:27" ht="12.75" x14ac:dyDescent="0.2">
      <c r="Y258" s="39"/>
      <c r="Z258" s="88"/>
      <c r="AA258" s="88"/>
    </row>
    <row r="259" spans="25:27" ht="12.75" x14ac:dyDescent="0.2">
      <c r="Y259" s="39"/>
      <c r="Z259" s="88"/>
      <c r="AA259" s="88"/>
    </row>
    <row r="260" spans="25:27" ht="12.75" x14ac:dyDescent="0.2">
      <c r="Y260" s="39"/>
      <c r="Z260" s="88"/>
      <c r="AA260" s="88"/>
    </row>
    <row r="261" spans="25:27" ht="12.75" x14ac:dyDescent="0.2">
      <c r="Y261" s="39"/>
      <c r="Z261" s="88"/>
      <c r="AA261" s="88"/>
    </row>
    <row r="262" spans="25:27" ht="12.75" x14ac:dyDescent="0.2">
      <c r="Y262" s="39"/>
      <c r="Z262" s="88"/>
      <c r="AA262" s="88"/>
    </row>
    <row r="263" spans="25:27" ht="12.75" x14ac:dyDescent="0.2">
      <c r="Y263" s="39"/>
      <c r="Z263" s="88"/>
      <c r="AA263" s="88"/>
    </row>
    <row r="264" spans="25:27" ht="12.75" x14ac:dyDescent="0.2">
      <c r="Y264" s="39"/>
      <c r="Z264" s="88"/>
      <c r="AA264" s="88"/>
    </row>
    <row r="265" spans="25:27" ht="12.75" x14ac:dyDescent="0.2">
      <c r="Y265" s="39"/>
      <c r="Z265" s="88"/>
      <c r="AA265" s="88"/>
    </row>
    <row r="266" spans="25:27" ht="12.75" x14ac:dyDescent="0.2">
      <c r="Y266" s="39"/>
      <c r="Z266" s="88"/>
      <c r="AA266" s="88"/>
    </row>
    <row r="267" spans="25:27" ht="12.75" x14ac:dyDescent="0.2">
      <c r="Y267" s="39"/>
      <c r="Z267" s="88"/>
      <c r="AA267" s="88"/>
    </row>
    <row r="268" spans="25:27" ht="12.75" x14ac:dyDescent="0.2">
      <c r="Y268" s="39"/>
      <c r="Z268" s="88"/>
      <c r="AA268" s="88"/>
    </row>
    <row r="269" spans="25:27" ht="12.75" x14ac:dyDescent="0.2">
      <c r="Y269" s="39"/>
      <c r="Z269" s="88"/>
      <c r="AA269" s="88"/>
    </row>
    <row r="270" spans="25:27" ht="12.75" x14ac:dyDescent="0.2">
      <c r="Y270" s="39"/>
      <c r="Z270" s="88"/>
      <c r="AA270" s="88"/>
    </row>
    <row r="271" spans="25:27" ht="12.75" x14ac:dyDescent="0.2">
      <c r="Y271" s="39"/>
      <c r="Z271" s="88"/>
      <c r="AA271" s="88"/>
    </row>
    <row r="272" spans="25:27" ht="12.75" x14ac:dyDescent="0.2">
      <c r="Y272" s="39"/>
      <c r="Z272" s="88"/>
      <c r="AA272" s="88"/>
    </row>
    <row r="273" spans="25:27" ht="12.75" x14ac:dyDescent="0.2">
      <c r="Y273" s="39"/>
      <c r="Z273" s="88"/>
      <c r="AA273" s="88"/>
    </row>
    <row r="274" spans="25:27" ht="12.75" x14ac:dyDescent="0.2">
      <c r="Y274" s="39"/>
      <c r="Z274" s="88"/>
      <c r="AA274" s="88"/>
    </row>
    <row r="275" spans="25:27" ht="12.75" x14ac:dyDescent="0.2">
      <c r="Y275" s="39"/>
      <c r="Z275" s="88"/>
      <c r="AA275" s="88"/>
    </row>
    <row r="276" spans="25:27" ht="12.75" x14ac:dyDescent="0.2">
      <c r="Y276" s="39"/>
      <c r="Z276" s="88"/>
      <c r="AA276" s="88"/>
    </row>
    <row r="277" spans="25:27" ht="12.75" x14ac:dyDescent="0.2">
      <c r="Y277" s="39"/>
      <c r="Z277" s="88"/>
      <c r="AA277" s="88"/>
    </row>
    <row r="278" spans="25:27" ht="12.75" x14ac:dyDescent="0.2">
      <c r="Y278" s="39"/>
      <c r="Z278" s="88"/>
      <c r="AA278" s="88"/>
    </row>
    <row r="279" spans="25:27" ht="12.75" x14ac:dyDescent="0.2">
      <c r="Y279" s="39"/>
      <c r="Z279" s="88"/>
      <c r="AA279" s="88"/>
    </row>
    <row r="280" spans="25:27" ht="12.75" x14ac:dyDescent="0.2">
      <c r="Y280" s="39"/>
      <c r="Z280" s="88"/>
      <c r="AA280" s="88"/>
    </row>
    <row r="281" spans="25:27" ht="12.75" x14ac:dyDescent="0.2">
      <c r="Y281" s="39"/>
      <c r="Z281" s="88"/>
      <c r="AA281" s="88"/>
    </row>
    <row r="282" spans="25:27" ht="12.75" x14ac:dyDescent="0.2">
      <c r="Y282" s="39"/>
      <c r="Z282" s="88"/>
      <c r="AA282" s="88"/>
    </row>
    <row r="283" spans="25:27" ht="12.75" x14ac:dyDescent="0.2">
      <c r="Y283" s="39"/>
      <c r="Z283" s="88"/>
      <c r="AA283" s="88"/>
    </row>
    <row r="284" spans="25:27" ht="12.75" x14ac:dyDescent="0.2">
      <c r="Y284" s="39"/>
      <c r="Z284" s="88"/>
      <c r="AA284" s="88"/>
    </row>
    <row r="285" spans="25:27" ht="12.75" x14ac:dyDescent="0.2">
      <c r="Y285" s="39"/>
      <c r="Z285" s="88"/>
      <c r="AA285" s="88"/>
    </row>
    <row r="286" spans="25:27" ht="12.75" x14ac:dyDescent="0.2">
      <c r="Y286" s="39"/>
      <c r="Z286" s="88"/>
      <c r="AA286" s="88"/>
    </row>
    <row r="287" spans="25:27" ht="12.75" x14ac:dyDescent="0.2">
      <c r="Y287" s="39"/>
      <c r="Z287" s="88"/>
      <c r="AA287" s="88"/>
    </row>
    <row r="288" spans="25:27" ht="12.75" x14ac:dyDescent="0.2">
      <c r="Y288" s="39"/>
      <c r="Z288" s="88"/>
      <c r="AA288" s="88"/>
    </row>
    <row r="289" spans="25:27" ht="12.75" x14ac:dyDescent="0.2">
      <c r="Y289" s="39"/>
      <c r="Z289" s="88"/>
      <c r="AA289" s="88"/>
    </row>
    <row r="290" spans="25:27" ht="12.75" x14ac:dyDescent="0.2">
      <c r="Y290" s="39"/>
      <c r="Z290" s="88"/>
      <c r="AA290" s="88"/>
    </row>
    <row r="291" spans="25:27" ht="12.75" x14ac:dyDescent="0.2">
      <c r="Y291" s="39"/>
      <c r="Z291" s="88"/>
      <c r="AA291" s="88"/>
    </row>
    <row r="292" spans="25:27" ht="12.75" x14ac:dyDescent="0.2">
      <c r="Y292" s="39"/>
      <c r="Z292" s="88"/>
      <c r="AA292" s="88"/>
    </row>
    <row r="293" spans="25:27" ht="12.75" x14ac:dyDescent="0.2">
      <c r="Y293" s="39"/>
      <c r="Z293" s="88"/>
      <c r="AA293" s="88"/>
    </row>
    <row r="294" spans="25:27" ht="12.75" x14ac:dyDescent="0.2">
      <c r="Y294" s="39"/>
      <c r="Z294" s="88"/>
      <c r="AA294" s="88"/>
    </row>
    <row r="295" spans="25:27" ht="12.75" x14ac:dyDescent="0.2">
      <c r="Y295" s="39"/>
      <c r="Z295" s="88"/>
      <c r="AA295" s="88"/>
    </row>
    <row r="296" spans="25:27" ht="12.75" x14ac:dyDescent="0.2">
      <c r="Y296" s="39"/>
      <c r="Z296" s="88"/>
      <c r="AA296" s="88"/>
    </row>
    <row r="297" spans="25:27" ht="12.75" x14ac:dyDescent="0.2">
      <c r="Y297" s="39"/>
      <c r="Z297" s="88"/>
      <c r="AA297" s="88"/>
    </row>
    <row r="298" spans="25:27" ht="12.75" x14ac:dyDescent="0.2">
      <c r="Y298" s="39"/>
      <c r="Z298" s="88"/>
      <c r="AA298" s="88"/>
    </row>
    <row r="299" spans="25:27" ht="12.75" x14ac:dyDescent="0.2">
      <c r="Y299" s="39"/>
      <c r="Z299" s="88"/>
      <c r="AA299" s="88"/>
    </row>
    <row r="300" spans="25:27" ht="12.75" x14ac:dyDescent="0.2">
      <c r="Y300" s="39"/>
      <c r="Z300" s="88"/>
      <c r="AA300" s="88"/>
    </row>
    <row r="301" spans="25:27" ht="12.75" x14ac:dyDescent="0.2">
      <c r="Y301" s="39"/>
      <c r="Z301" s="88"/>
      <c r="AA301" s="88"/>
    </row>
    <row r="302" spans="25:27" ht="12.75" x14ac:dyDescent="0.2">
      <c r="Y302" s="39"/>
      <c r="Z302" s="88"/>
      <c r="AA302" s="88"/>
    </row>
    <row r="303" spans="25:27" ht="12.75" x14ac:dyDescent="0.2">
      <c r="Y303" s="39"/>
      <c r="Z303" s="88"/>
      <c r="AA303" s="88"/>
    </row>
    <row r="304" spans="25:27" ht="12.75" x14ac:dyDescent="0.2">
      <c r="Y304" s="39"/>
      <c r="Z304" s="88"/>
      <c r="AA304" s="88"/>
    </row>
    <row r="305" spans="25:27" ht="12.75" x14ac:dyDescent="0.2">
      <c r="Y305" s="39"/>
      <c r="Z305" s="88"/>
      <c r="AA305" s="88"/>
    </row>
    <row r="306" spans="25:27" ht="12.75" x14ac:dyDescent="0.2">
      <c r="Y306" s="39"/>
      <c r="Z306" s="88"/>
      <c r="AA306" s="88"/>
    </row>
    <row r="307" spans="25:27" ht="12.75" x14ac:dyDescent="0.2">
      <c r="Y307" s="39"/>
      <c r="Z307" s="88"/>
      <c r="AA307" s="88"/>
    </row>
    <row r="308" spans="25:27" ht="12.75" x14ac:dyDescent="0.2">
      <c r="Y308" s="39"/>
      <c r="Z308" s="88"/>
      <c r="AA308" s="88"/>
    </row>
    <row r="309" spans="25:27" ht="12.75" x14ac:dyDescent="0.2">
      <c r="Y309" s="39"/>
      <c r="Z309" s="88"/>
      <c r="AA309" s="88"/>
    </row>
    <row r="310" spans="25:27" ht="12.75" x14ac:dyDescent="0.2">
      <c r="Y310" s="39"/>
      <c r="Z310" s="88"/>
      <c r="AA310" s="88"/>
    </row>
    <row r="311" spans="25:27" ht="12.75" x14ac:dyDescent="0.2">
      <c r="Y311" s="39"/>
      <c r="Z311" s="88"/>
      <c r="AA311" s="88"/>
    </row>
    <row r="312" spans="25:27" ht="12.75" x14ac:dyDescent="0.2">
      <c r="Y312" s="39"/>
      <c r="Z312" s="88"/>
      <c r="AA312" s="88"/>
    </row>
    <row r="313" spans="25:27" ht="12.75" x14ac:dyDescent="0.2">
      <c r="Y313" s="39"/>
      <c r="Z313" s="88"/>
      <c r="AA313" s="88"/>
    </row>
    <row r="314" spans="25:27" ht="12.75" x14ac:dyDescent="0.2">
      <c r="Y314" s="39"/>
      <c r="Z314" s="88"/>
      <c r="AA314" s="88"/>
    </row>
    <row r="315" spans="25:27" ht="12.75" x14ac:dyDescent="0.2">
      <c r="Y315" s="39"/>
      <c r="Z315" s="88"/>
      <c r="AA315" s="88"/>
    </row>
    <row r="316" spans="25:27" ht="12.75" x14ac:dyDescent="0.2">
      <c r="Y316" s="39"/>
      <c r="Z316" s="88"/>
      <c r="AA316" s="88"/>
    </row>
    <row r="317" spans="25:27" ht="12.75" x14ac:dyDescent="0.2">
      <c r="Y317" s="39"/>
      <c r="Z317" s="88"/>
      <c r="AA317" s="88"/>
    </row>
    <row r="318" spans="25:27" ht="12.75" x14ac:dyDescent="0.2">
      <c r="Y318" s="39"/>
      <c r="Z318" s="88"/>
      <c r="AA318" s="88"/>
    </row>
    <row r="319" spans="25:27" ht="12.75" x14ac:dyDescent="0.2">
      <c r="Y319" s="39"/>
      <c r="Z319" s="88"/>
      <c r="AA319" s="88"/>
    </row>
    <row r="320" spans="25:27" ht="12.75" x14ac:dyDescent="0.2">
      <c r="Y320" s="39"/>
      <c r="Z320" s="88"/>
      <c r="AA320" s="88"/>
    </row>
    <row r="321" spans="25:27" ht="12.75" x14ac:dyDescent="0.2">
      <c r="Y321" s="39"/>
      <c r="Z321" s="88"/>
      <c r="AA321" s="88"/>
    </row>
    <row r="322" spans="25:27" ht="12.75" x14ac:dyDescent="0.2">
      <c r="Y322" s="39"/>
      <c r="Z322" s="88"/>
      <c r="AA322" s="88"/>
    </row>
    <row r="323" spans="25:27" ht="12.75" x14ac:dyDescent="0.2">
      <c r="Y323" s="39"/>
      <c r="Z323" s="88"/>
      <c r="AA323" s="88"/>
    </row>
    <row r="324" spans="25:27" ht="12.75" x14ac:dyDescent="0.2">
      <c r="Y324" s="39"/>
      <c r="Z324" s="88"/>
      <c r="AA324" s="88"/>
    </row>
    <row r="325" spans="25:27" ht="12.75" x14ac:dyDescent="0.2">
      <c r="Y325" s="39"/>
      <c r="Z325" s="88"/>
      <c r="AA325" s="88"/>
    </row>
    <row r="326" spans="25:27" ht="12.75" x14ac:dyDescent="0.2">
      <c r="Y326" s="39"/>
      <c r="Z326" s="88"/>
      <c r="AA326" s="88"/>
    </row>
    <row r="327" spans="25:27" ht="12.75" x14ac:dyDescent="0.2">
      <c r="Y327" s="39"/>
      <c r="Z327" s="88"/>
      <c r="AA327" s="88"/>
    </row>
    <row r="328" spans="25:27" ht="12.75" x14ac:dyDescent="0.2">
      <c r="Y328" s="39"/>
      <c r="Z328" s="88"/>
      <c r="AA328" s="88"/>
    </row>
    <row r="329" spans="25:27" ht="12.75" x14ac:dyDescent="0.2">
      <c r="Y329" s="39"/>
      <c r="Z329" s="88"/>
      <c r="AA329" s="88"/>
    </row>
    <row r="330" spans="25:27" ht="12.75" x14ac:dyDescent="0.2">
      <c r="Y330" s="39"/>
      <c r="Z330" s="88"/>
      <c r="AA330" s="88"/>
    </row>
    <row r="331" spans="25:27" ht="12.75" x14ac:dyDescent="0.2">
      <c r="Y331" s="39"/>
      <c r="Z331" s="88"/>
      <c r="AA331" s="88"/>
    </row>
    <row r="332" spans="25:27" ht="12.75" x14ac:dyDescent="0.2">
      <c r="Y332" s="39"/>
      <c r="Z332" s="88"/>
      <c r="AA332" s="88"/>
    </row>
    <row r="333" spans="25:27" ht="12.75" x14ac:dyDescent="0.2">
      <c r="Y333" s="39"/>
      <c r="Z333" s="88"/>
      <c r="AA333" s="88"/>
    </row>
    <row r="334" spans="25:27" ht="12.75" x14ac:dyDescent="0.2">
      <c r="Y334" s="39"/>
      <c r="Z334" s="88"/>
      <c r="AA334" s="88"/>
    </row>
    <row r="335" spans="25:27" ht="12.75" x14ac:dyDescent="0.2">
      <c r="Y335" s="39"/>
      <c r="Z335" s="88"/>
      <c r="AA335" s="88"/>
    </row>
    <row r="336" spans="25:27" ht="12.75" x14ac:dyDescent="0.2">
      <c r="Y336" s="39"/>
      <c r="Z336" s="88"/>
      <c r="AA336" s="88"/>
    </row>
    <row r="337" spans="25:27" ht="12.75" x14ac:dyDescent="0.2">
      <c r="Y337" s="39"/>
      <c r="Z337" s="88"/>
      <c r="AA337" s="88"/>
    </row>
    <row r="338" spans="25:27" ht="12.75" x14ac:dyDescent="0.2">
      <c r="Y338" s="39"/>
      <c r="Z338" s="88"/>
      <c r="AA338" s="88"/>
    </row>
    <row r="339" spans="25:27" ht="12.75" x14ac:dyDescent="0.2">
      <c r="Y339" s="39"/>
      <c r="Z339" s="88"/>
      <c r="AA339" s="88"/>
    </row>
    <row r="340" spans="25:27" ht="12.75" x14ac:dyDescent="0.2">
      <c r="Y340" s="39"/>
      <c r="Z340" s="88"/>
      <c r="AA340" s="88"/>
    </row>
    <row r="341" spans="25:27" ht="12.75" x14ac:dyDescent="0.2">
      <c r="Y341" s="39"/>
      <c r="Z341" s="88"/>
      <c r="AA341" s="88"/>
    </row>
    <row r="342" spans="25:27" ht="12.75" x14ac:dyDescent="0.2">
      <c r="Y342" s="39"/>
      <c r="Z342" s="88"/>
      <c r="AA342" s="88"/>
    </row>
    <row r="343" spans="25:27" ht="12.75" x14ac:dyDescent="0.2">
      <c r="Y343" s="39"/>
      <c r="Z343" s="88"/>
      <c r="AA343" s="88"/>
    </row>
    <row r="344" spans="25:27" ht="12.75" x14ac:dyDescent="0.2">
      <c r="Y344" s="39"/>
      <c r="Z344" s="88"/>
      <c r="AA344" s="88"/>
    </row>
    <row r="345" spans="25:27" ht="12.75" x14ac:dyDescent="0.2">
      <c r="Y345" s="39"/>
      <c r="Z345" s="88"/>
      <c r="AA345" s="88"/>
    </row>
    <row r="346" spans="25:27" ht="12.75" x14ac:dyDescent="0.2">
      <c r="Y346" s="39"/>
      <c r="Z346" s="88"/>
      <c r="AA346" s="88"/>
    </row>
    <row r="347" spans="25:27" ht="12.75" x14ac:dyDescent="0.2">
      <c r="Y347" s="39"/>
      <c r="Z347" s="88"/>
      <c r="AA347" s="88"/>
    </row>
    <row r="348" spans="25:27" ht="12.75" x14ac:dyDescent="0.2">
      <c r="Y348" s="39"/>
      <c r="Z348" s="88"/>
      <c r="AA348" s="88"/>
    </row>
    <row r="349" spans="25:27" ht="12.75" x14ac:dyDescent="0.2">
      <c r="Y349" s="39"/>
      <c r="Z349" s="88"/>
      <c r="AA349" s="88"/>
    </row>
    <row r="350" spans="25:27" ht="12.75" x14ac:dyDescent="0.2">
      <c r="Y350" s="39"/>
      <c r="Z350" s="88"/>
      <c r="AA350" s="88"/>
    </row>
    <row r="351" spans="25:27" ht="12.75" x14ac:dyDescent="0.2">
      <c r="Y351" s="39"/>
      <c r="Z351" s="88"/>
      <c r="AA351" s="88"/>
    </row>
    <row r="352" spans="25:27" ht="12.75" x14ac:dyDescent="0.2">
      <c r="Y352" s="39"/>
      <c r="Z352" s="88"/>
      <c r="AA352" s="88"/>
    </row>
    <row r="353" spans="25:27" ht="12.75" x14ac:dyDescent="0.2">
      <c r="Y353" s="39"/>
      <c r="Z353" s="88"/>
      <c r="AA353" s="88"/>
    </row>
    <row r="354" spans="25:27" ht="12.75" x14ac:dyDescent="0.2">
      <c r="Y354" s="39"/>
      <c r="Z354" s="88"/>
      <c r="AA354" s="88"/>
    </row>
    <row r="355" spans="25:27" ht="12.75" x14ac:dyDescent="0.2">
      <c r="Y355" s="39"/>
      <c r="Z355" s="88"/>
      <c r="AA355" s="88"/>
    </row>
    <row r="356" spans="25:27" ht="12.75" x14ac:dyDescent="0.2">
      <c r="Y356" s="39"/>
      <c r="Z356" s="88"/>
      <c r="AA356" s="88"/>
    </row>
    <row r="357" spans="25:27" ht="12.75" x14ac:dyDescent="0.2">
      <c r="Y357" s="39"/>
      <c r="Z357" s="88"/>
      <c r="AA357" s="88"/>
    </row>
    <row r="358" spans="25:27" ht="12.75" x14ac:dyDescent="0.2">
      <c r="Y358" s="39"/>
      <c r="Z358" s="88"/>
      <c r="AA358" s="88"/>
    </row>
    <row r="359" spans="25:27" ht="12.75" x14ac:dyDescent="0.2">
      <c r="Y359" s="39"/>
      <c r="Z359" s="88"/>
      <c r="AA359" s="88"/>
    </row>
    <row r="360" spans="25:27" ht="12.75" x14ac:dyDescent="0.2">
      <c r="Y360" s="39"/>
      <c r="Z360" s="88"/>
      <c r="AA360" s="88"/>
    </row>
    <row r="361" spans="25:27" ht="12.75" x14ac:dyDescent="0.2">
      <c r="Y361" s="39"/>
      <c r="Z361" s="88"/>
      <c r="AA361" s="88"/>
    </row>
    <row r="362" spans="25:27" ht="12.75" x14ac:dyDescent="0.2">
      <c r="Y362" s="39"/>
      <c r="Z362" s="88"/>
      <c r="AA362" s="88"/>
    </row>
    <row r="363" spans="25:27" ht="12.75" x14ac:dyDescent="0.2">
      <c r="Y363" s="39"/>
      <c r="Z363" s="88"/>
      <c r="AA363" s="88"/>
    </row>
    <row r="364" spans="25:27" ht="12.75" x14ac:dyDescent="0.2">
      <c r="Y364" s="39"/>
      <c r="Z364" s="88"/>
      <c r="AA364" s="88"/>
    </row>
    <row r="365" spans="25:27" ht="12.75" x14ac:dyDescent="0.2">
      <c r="Y365" s="39"/>
      <c r="Z365" s="88"/>
      <c r="AA365" s="88"/>
    </row>
    <row r="366" spans="25:27" ht="12.75" x14ac:dyDescent="0.2">
      <c r="Y366" s="39"/>
      <c r="Z366" s="88"/>
      <c r="AA366" s="88"/>
    </row>
    <row r="367" spans="25:27" ht="12.75" x14ac:dyDescent="0.2">
      <c r="Y367" s="39"/>
      <c r="Z367" s="88"/>
      <c r="AA367" s="88"/>
    </row>
    <row r="368" spans="25:27" ht="12.75" x14ac:dyDescent="0.2">
      <c r="Y368" s="39"/>
      <c r="Z368" s="88"/>
      <c r="AA368" s="88"/>
    </row>
    <row r="369" spans="25:27" ht="12.75" x14ac:dyDescent="0.2">
      <c r="Y369" s="39"/>
      <c r="Z369" s="88"/>
      <c r="AA369" s="88"/>
    </row>
    <row r="370" spans="25:27" ht="12.75" x14ac:dyDescent="0.2">
      <c r="Y370" s="39"/>
      <c r="Z370" s="88"/>
      <c r="AA370" s="88"/>
    </row>
    <row r="371" spans="25:27" ht="12.75" x14ac:dyDescent="0.2">
      <c r="Y371" s="39"/>
      <c r="Z371" s="88"/>
      <c r="AA371" s="88"/>
    </row>
    <row r="372" spans="25:27" ht="12.75" x14ac:dyDescent="0.2">
      <c r="Y372" s="39"/>
      <c r="Z372" s="88"/>
      <c r="AA372" s="88"/>
    </row>
    <row r="373" spans="25:27" ht="12.75" x14ac:dyDescent="0.2">
      <c r="Y373" s="39"/>
      <c r="Z373" s="88"/>
      <c r="AA373" s="88"/>
    </row>
    <row r="374" spans="25:27" ht="12.75" x14ac:dyDescent="0.2">
      <c r="Y374" s="39"/>
      <c r="Z374" s="88"/>
      <c r="AA374" s="88"/>
    </row>
    <row r="375" spans="25:27" ht="12.75" x14ac:dyDescent="0.2">
      <c r="Y375" s="39"/>
      <c r="Z375" s="88"/>
      <c r="AA375" s="88"/>
    </row>
    <row r="376" spans="25:27" ht="12.75" x14ac:dyDescent="0.2">
      <c r="Y376" s="39"/>
      <c r="Z376" s="88"/>
      <c r="AA376" s="88"/>
    </row>
    <row r="377" spans="25:27" ht="12.75" x14ac:dyDescent="0.2">
      <c r="Y377" s="39"/>
      <c r="Z377" s="88"/>
      <c r="AA377" s="88"/>
    </row>
    <row r="378" spans="25:27" ht="12.75" x14ac:dyDescent="0.2">
      <c r="Y378" s="39"/>
      <c r="Z378" s="88"/>
      <c r="AA378" s="88"/>
    </row>
    <row r="379" spans="25:27" ht="12.75" x14ac:dyDescent="0.2">
      <c r="Y379" s="39"/>
      <c r="Z379" s="88"/>
      <c r="AA379" s="88"/>
    </row>
    <row r="380" spans="25:27" ht="12.75" x14ac:dyDescent="0.2">
      <c r="Y380" s="39"/>
      <c r="Z380" s="88"/>
      <c r="AA380" s="88"/>
    </row>
    <row r="381" spans="25:27" ht="12.75" x14ac:dyDescent="0.2">
      <c r="Y381" s="39"/>
      <c r="Z381" s="88"/>
      <c r="AA381" s="88"/>
    </row>
    <row r="382" spans="25:27" ht="12.75" x14ac:dyDescent="0.2">
      <c r="Y382" s="39"/>
      <c r="Z382" s="88"/>
      <c r="AA382" s="88"/>
    </row>
    <row r="383" spans="25:27" ht="12.75" x14ac:dyDescent="0.2">
      <c r="Y383" s="39"/>
      <c r="Z383" s="88"/>
      <c r="AA383" s="88"/>
    </row>
    <row r="384" spans="25:27" ht="12.75" x14ac:dyDescent="0.2">
      <c r="Y384" s="39"/>
      <c r="Z384" s="88"/>
      <c r="AA384" s="88"/>
    </row>
    <row r="385" spans="25:27" ht="12.75" x14ac:dyDescent="0.2">
      <c r="Y385" s="39"/>
      <c r="Z385" s="88"/>
      <c r="AA385" s="88"/>
    </row>
    <row r="386" spans="25:27" ht="12.75" x14ac:dyDescent="0.2">
      <c r="Y386" s="39"/>
      <c r="Z386" s="88"/>
      <c r="AA386" s="88"/>
    </row>
    <row r="387" spans="25:27" ht="12.75" x14ac:dyDescent="0.2">
      <c r="Y387" s="39"/>
      <c r="Z387" s="88"/>
      <c r="AA387" s="88"/>
    </row>
    <row r="388" spans="25:27" ht="12.75" x14ac:dyDescent="0.2">
      <c r="Y388" s="39"/>
      <c r="Z388" s="88"/>
      <c r="AA388" s="88"/>
    </row>
    <row r="389" spans="25:27" ht="12.75" x14ac:dyDescent="0.2">
      <c r="Y389" s="39"/>
      <c r="Z389" s="88"/>
      <c r="AA389" s="88"/>
    </row>
    <row r="390" spans="25:27" ht="12.75" x14ac:dyDescent="0.2">
      <c r="Y390" s="39"/>
      <c r="Z390" s="88"/>
      <c r="AA390" s="88"/>
    </row>
    <row r="391" spans="25:27" ht="12.75" x14ac:dyDescent="0.2">
      <c r="Y391" s="39"/>
      <c r="Z391" s="88"/>
      <c r="AA391" s="88"/>
    </row>
    <row r="392" spans="25:27" ht="12.75" x14ac:dyDescent="0.2">
      <c r="Y392" s="39"/>
      <c r="Z392" s="88"/>
      <c r="AA392" s="88"/>
    </row>
    <row r="393" spans="25:27" ht="12.75" x14ac:dyDescent="0.2">
      <c r="Y393" s="39"/>
      <c r="Z393" s="88"/>
      <c r="AA393" s="88"/>
    </row>
    <row r="394" spans="25:27" ht="12.75" x14ac:dyDescent="0.2">
      <c r="Y394" s="39"/>
      <c r="Z394" s="88"/>
      <c r="AA394" s="88"/>
    </row>
    <row r="395" spans="25:27" ht="12.75" x14ac:dyDescent="0.2">
      <c r="Y395" s="39"/>
      <c r="Z395" s="88"/>
      <c r="AA395" s="88"/>
    </row>
    <row r="396" spans="25:27" ht="12.75" x14ac:dyDescent="0.2">
      <c r="Y396" s="39"/>
      <c r="Z396" s="88"/>
      <c r="AA396" s="88"/>
    </row>
    <row r="397" spans="25:27" ht="12.75" x14ac:dyDescent="0.2">
      <c r="Y397" s="39"/>
      <c r="Z397" s="88"/>
      <c r="AA397" s="88"/>
    </row>
    <row r="398" spans="25:27" ht="12.75" x14ac:dyDescent="0.2">
      <c r="Y398" s="39"/>
      <c r="Z398" s="88"/>
      <c r="AA398" s="88"/>
    </row>
    <row r="399" spans="25:27" ht="12.75" x14ac:dyDescent="0.2">
      <c r="Y399" s="39"/>
      <c r="Z399" s="88"/>
      <c r="AA399" s="88"/>
    </row>
    <row r="400" spans="25:27" ht="12.75" x14ac:dyDescent="0.2">
      <c r="Y400" s="39"/>
      <c r="Z400" s="88"/>
      <c r="AA400" s="88"/>
    </row>
    <row r="401" spans="25:27" ht="12.75" x14ac:dyDescent="0.2">
      <c r="Y401" s="39"/>
      <c r="Z401" s="88"/>
      <c r="AA401" s="88"/>
    </row>
    <row r="402" spans="25:27" ht="12.75" x14ac:dyDescent="0.2">
      <c r="Y402" s="39"/>
      <c r="Z402" s="88"/>
      <c r="AA402" s="88"/>
    </row>
    <row r="403" spans="25:27" ht="12.75" x14ac:dyDescent="0.2">
      <c r="Y403" s="39"/>
      <c r="Z403" s="88"/>
      <c r="AA403" s="88"/>
    </row>
    <row r="404" spans="25:27" ht="12.75" x14ac:dyDescent="0.2">
      <c r="Y404" s="39"/>
      <c r="Z404" s="88"/>
      <c r="AA404" s="88"/>
    </row>
    <row r="405" spans="25:27" ht="12.75" x14ac:dyDescent="0.2">
      <c r="Y405" s="39"/>
      <c r="Z405" s="88"/>
      <c r="AA405" s="88"/>
    </row>
    <row r="406" spans="25:27" ht="12.75" x14ac:dyDescent="0.2">
      <c r="Y406" s="39"/>
      <c r="Z406" s="88"/>
      <c r="AA406" s="88"/>
    </row>
    <row r="407" spans="25:27" ht="12.75" x14ac:dyDescent="0.2">
      <c r="Y407" s="39"/>
      <c r="Z407" s="88"/>
      <c r="AA407" s="88"/>
    </row>
    <row r="408" spans="25:27" ht="12.75" x14ac:dyDescent="0.2">
      <c r="Y408" s="39"/>
      <c r="Z408" s="88"/>
      <c r="AA408" s="88"/>
    </row>
    <row r="409" spans="25:27" ht="12.75" x14ac:dyDescent="0.2">
      <c r="Y409" s="39"/>
      <c r="Z409" s="88"/>
      <c r="AA409" s="88"/>
    </row>
    <row r="410" spans="25:27" ht="12.75" x14ac:dyDescent="0.2">
      <c r="Y410" s="39"/>
      <c r="Z410" s="88"/>
      <c r="AA410" s="88"/>
    </row>
    <row r="411" spans="25:27" ht="12.75" x14ac:dyDescent="0.2">
      <c r="Y411" s="39"/>
      <c r="Z411" s="88"/>
      <c r="AA411" s="88"/>
    </row>
    <row r="412" spans="25:27" ht="12.75" x14ac:dyDescent="0.2">
      <c r="Y412" s="39"/>
      <c r="Z412" s="88"/>
      <c r="AA412" s="88"/>
    </row>
    <row r="413" spans="25:27" ht="12.75" x14ac:dyDescent="0.2">
      <c r="Y413" s="39"/>
      <c r="Z413" s="88"/>
      <c r="AA413" s="88"/>
    </row>
    <row r="414" spans="25:27" ht="12.75" x14ac:dyDescent="0.2">
      <c r="Y414" s="39"/>
      <c r="Z414" s="88"/>
      <c r="AA414" s="88"/>
    </row>
    <row r="415" spans="25:27" ht="12.75" x14ac:dyDescent="0.2">
      <c r="Y415" s="39"/>
      <c r="Z415" s="88"/>
      <c r="AA415" s="88"/>
    </row>
    <row r="416" spans="25:27" ht="12.75" x14ac:dyDescent="0.2">
      <c r="Y416" s="39"/>
      <c r="Z416" s="88"/>
      <c r="AA416" s="88"/>
    </row>
    <row r="417" spans="25:27" ht="12.75" x14ac:dyDescent="0.2">
      <c r="Y417" s="39"/>
      <c r="Z417" s="88"/>
      <c r="AA417" s="88"/>
    </row>
    <row r="418" spans="25:27" ht="12.75" x14ac:dyDescent="0.2">
      <c r="Y418" s="39"/>
      <c r="Z418" s="88"/>
      <c r="AA418" s="88"/>
    </row>
    <row r="419" spans="25:27" ht="12.75" x14ac:dyDescent="0.2">
      <c r="Y419" s="39"/>
      <c r="Z419" s="88"/>
      <c r="AA419" s="88"/>
    </row>
    <row r="420" spans="25:27" ht="12.75" x14ac:dyDescent="0.2">
      <c r="Y420" s="39"/>
      <c r="Z420" s="88"/>
      <c r="AA420" s="88"/>
    </row>
    <row r="421" spans="25:27" ht="12.75" x14ac:dyDescent="0.2">
      <c r="Y421" s="39"/>
      <c r="Z421" s="88"/>
      <c r="AA421" s="88"/>
    </row>
    <row r="422" spans="25:27" ht="12.75" x14ac:dyDescent="0.2">
      <c r="Y422" s="39"/>
      <c r="Z422" s="88"/>
      <c r="AA422" s="88"/>
    </row>
    <row r="423" spans="25:27" ht="12.75" x14ac:dyDescent="0.2">
      <c r="Y423" s="39"/>
      <c r="Z423" s="88"/>
      <c r="AA423" s="88"/>
    </row>
    <row r="424" spans="25:27" ht="12.75" x14ac:dyDescent="0.2">
      <c r="Y424" s="39"/>
      <c r="Z424" s="88"/>
      <c r="AA424" s="88"/>
    </row>
    <row r="425" spans="25:27" ht="12.75" x14ac:dyDescent="0.2">
      <c r="Y425" s="39"/>
      <c r="Z425" s="88"/>
      <c r="AA425" s="88"/>
    </row>
    <row r="426" spans="25:27" ht="12.75" x14ac:dyDescent="0.2">
      <c r="Y426" s="39"/>
      <c r="Z426" s="88"/>
      <c r="AA426" s="88"/>
    </row>
    <row r="427" spans="25:27" ht="12.75" x14ac:dyDescent="0.2">
      <c r="Y427" s="39"/>
      <c r="Z427" s="88"/>
      <c r="AA427" s="88"/>
    </row>
    <row r="428" spans="25:27" ht="12.75" x14ac:dyDescent="0.2">
      <c r="Y428" s="39"/>
      <c r="Z428" s="88"/>
      <c r="AA428" s="88"/>
    </row>
    <row r="429" spans="25:27" ht="12.75" x14ac:dyDescent="0.2">
      <c r="Y429" s="39"/>
      <c r="Z429" s="88"/>
      <c r="AA429" s="88"/>
    </row>
    <row r="430" spans="25:27" ht="12.75" x14ac:dyDescent="0.2">
      <c r="Y430" s="39"/>
      <c r="Z430" s="88"/>
      <c r="AA430" s="88"/>
    </row>
    <row r="431" spans="25:27" ht="12.75" x14ac:dyDescent="0.2">
      <c r="Y431" s="39"/>
      <c r="Z431" s="88"/>
      <c r="AA431" s="88"/>
    </row>
    <row r="432" spans="25:27" ht="12.75" x14ac:dyDescent="0.2">
      <c r="Y432" s="39"/>
      <c r="Z432" s="88"/>
      <c r="AA432" s="88"/>
    </row>
    <row r="433" spans="25:27" ht="12.75" x14ac:dyDescent="0.2">
      <c r="Y433" s="39"/>
      <c r="Z433" s="88"/>
      <c r="AA433" s="88"/>
    </row>
    <row r="434" spans="25:27" ht="12.75" x14ac:dyDescent="0.2">
      <c r="Y434" s="39"/>
      <c r="Z434" s="88"/>
      <c r="AA434" s="88"/>
    </row>
    <row r="435" spans="25:27" ht="12.75" x14ac:dyDescent="0.2">
      <c r="Y435" s="39"/>
      <c r="Z435" s="88"/>
      <c r="AA435" s="88"/>
    </row>
    <row r="436" spans="25:27" ht="12.75" x14ac:dyDescent="0.2">
      <c r="Y436" s="39"/>
      <c r="Z436" s="88"/>
      <c r="AA436" s="88"/>
    </row>
    <row r="437" spans="25:27" ht="12.75" x14ac:dyDescent="0.2">
      <c r="Y437" s="39"/>
      <c r="Z437" s="88"/>
      <c r="AA437" s="88"/>
    </row>
    <row r="438" spans="25:27" ht="12.75" x14ac:dyDescent="0.2">
      <c r="Y438" s="39"/>
      <c r="Z438" s="88"/>
      <c r="AA438" s="88"/>
    </row>
    <row r="439" spans="25:27" ht="12.75" x14ac:dyDescent="0.2">
      <c r="Y439" s="39"/>
      <c r="Z439" s="88"/>
      <c r="AA439" s="88"/>
    </row>
    <row r="440" spans="25:27" ht="12.75" x14ac:dyDescent="0.2">
      <c r="Y440" s="39"/>
      <c r="Z440" s="88"/>
      <c r="AA440" s="88"/>
    </row>
    <row r="441" spans="25:27" ht="12.75" x14ac:dyDescent="0.2">
      <c r="Y441" s="39"/>
      <c r="Z441" s="88"/>
      <c r="AA441" s="88"/>
    </row>
    <row r="442" spans="25:27" ht="12.75" x14ac:dyDescent="0.2">
      <c r="Y442" s="39"/>
      <c r="Z442" s="88"/>
      <c r="AA442" s="88"/>
    </row>
    <row r="443" spans="25:27" ht="12.75" x14ac:dyDescent="0.2">
      <c r="Y443" s="39"/>
      <c r="Z443" s="88"/>
      <c r="AA443" s="88"/>
    </row>
    <row r="444" spans="25:27" ht="12.75" x14ac:dyDescent="0.2">
      <c r="Y444" s="39"/>
      <c r="Z444" s="88"/>
      <c r="AA444" s="88"/>
    </row>
    <row r="445" spans="25:27" ht="12.75" x14ac:dyDescent="0.2">
      <c r="Y445" s="39"/>
      <c r="Z445" s="88"/>
      <c r="AA445" s="88"/>
    </row>
    <row r="446" spans="25:27" ht="12.75" x14ac:dyDescent="0.2">
      <c r="Y446" s="39"/>
      <c r="Z446" s="88"/>
      <c r="AA446" s="88"/>
    </row>
    <row r="447" spans="25:27" ht="12.75" x14ac:dyDescent="0.2">
      <c r="Y447" s="39"/>
      <c r="Z447" s="88"/>
      <c r="AA447" s="88"/>
    </row>
    <row r="448" spans="25:27" ht="12.75" x14ac:dyDescent="0.2">
      <c r="Y448" s="39"/>
      <c r="Z448" s="88"/>
      <c r="AA448" s="88"/>
    </row>
    <row r="449" spans="25:27" ht="12.75" x14ac:dyDescent="0.2">
      <c r="Y449" s="39"/>
      <c r="Z449" s="88"/>
      <c r="AA449" s="88"/>
    </row>
    <row r="450" spans="25:27" ht="12.75" x14ac:dyDescent="0.2">
      <c r="Y450" s="39"/>
      <c r="Z450" s="88"/>
      <c r="AA450" s="88"/>
    </row>
    <row r="451" spans="25:27" ht="12.75" x14ac:dyDescent="0.2">
      <c r="Y451" s="39"/>
      <c r="Z451" s="88"/>
      <c r="AA451" s="88"/>
    </row>
    <row r="452" spans="25:27" ht="12.75" x14ac:dyDescent="0.2">
      <c r="Y452" s="39"/>
      <c r="Z452" s="88"/>
      <c r="AA452" s="88"/>
    </row>
    <row r="453" spans="25:27" ht="12.75" x14ac:dyDescent="0.2">
      <c r="Y453" s="39"/>
      <c r="Z453" s="88"/>
      <c r="AA453" s="88"/>
    </row>
    <row r="454" spans="25:27" ht="12.75" x14ac:dyDescent="0.2">
      <c r="Y454" s="39"/>
      <c r="Z454" s="88"/>
      <c r="AA454" s="88"/>
    </row>
    <row r="455" spans="25:27" ht="12.75" x14ac:dyDescent="0.2">
      <c r="Y455" s="39"/>
      <c r="Z455" s="88"/>
      <c r="AA455" s="88"/>
    </row>
    <row r="456" spans="25:27" ht="12.75" x14ac:dyDescent="0.2">
      <c r="Y456" s="39"/>
      <c r="Z456" s="88"/>
      <c r="AA456" s="88"/>
    </row>
    <row r="457" spans="25:27" ht="12.75" x14ac:dyDescent="0.2">
      <c r="Y457" s="39"/>
      <c r="Z457" s="88"/>
      <c r="AA457" s="88"/>
    </row>
    <row r="458" spans="25:27" ht="12.75" x14ac:dyDescent="0.2">
      <c r="Y458" s="39"/>
      <c r="Z458" s="88"/>
      <c r="AA458" s="88"/>
    </row>
    <row r="459" spans="25:27" ht="12.75" x14ac:dyDescent="0.2">
      <c r="Y459" s="39"/>
      <c r="Z459" s="88"/>
      <c r="AA459" s="88"/>
    </row>
    <row r="460" spans="25:27" ht="12.75" x14ac:dyDescent="0.2">
      <c r="Y460" s="39"/>
      <c r="Z460" s="88"/>
      <c r="AA460" s="88"/>
    </row>
    <row r="461" spans="25:27" ht="12.75" x14ac:dyDescent="0.2">
      <c r="Y461" s="39"/>
      <c r="Z461" s="88"/>
      <c r="AA461" s="88"/>
    </row>
    <row r="462" spans="25:27" ht="12.75" x14ac:dyDescent="0.2">
      <c r="Y462" s="39"/>
      <c r="Z462" s="88"/>
      <c r="AA462" s="88"/>
    </row>
    <row r="463" spans="25:27" ht="12.75" x14ac:dyDescent="0.2">
      <c r="Y463" s="39"/>
      <c r="Z463" s="88"/>
      <c r="AA463" s="88"/>
    </row>
    <row r="464" spans="25:27" ht="12.75" x14ac:dyDescent="0.2">
      <c r="Y464" s="39"/>
      <c r="Z464" s="88"/>
      <c r="AA464" s="88"/>
    </row>
    <row r="465" spans="25:27" ht="12.75" x14ac:dyDescent="0.2">
      <c r="Y465" s="39"/>
      <c r="Z465" s="88"/>
      <c r="AA465" s="88"/>
    </row>
    <row r="466" spans="25:27" ht="12.75" x14ac:dyDescent="0.2">
      <c r="Y466" s="39"/>
      <c r="Z466" s="88"/>
      <c r="AA466" s="88"/>
    </row>
    <row r="467" spans="25:27" ht="12.75" x14ac:dyDescent="0.2">
      <c r="Y467" s="39"/>
      <c r="Z467" s="88"/>
      <c r="AA467" s="88"/>
    </row>
    <row r="468" spans="25:27" ht="12.75" x14ac:dyDescent="0.2">
      <c r="Y468" s="39"/>
      <c r="Z468" s="88"/>
      <c r="AA468" s="88"/>
    </row>
    <row r="469" spans="25:27" ht="12.75" x14ac:dyDescent="0.2">
      <c r="Y469" s="39"/>
      <c r="Z469" s="88"/>
      <c r="AA469" s="88"/>
    </row>
    <row r="470" spans="25:27" ht="12.75" x14ac:dyDescent="0.2">
      <c r="Y470" s="39"/>
      <c r="Z470" s="88"/>
      <c r="AA470" s="88"/>
    </row>
    <row r="471" spans="25:27" ht="12.75" x14ac:dyDescent="0.2">
      <c r="Y471" s="39"/>
      <c r="Z471" s="88"/>
      <c r="AA471" s="88"/>
    </row>
    <row r="472" spans="25:27" ht="12.75" x14ac:dyDescent="0.2">
      <c r="Y472" s="39"/>
      <c r="Z472" s="88"/>
      <c r="AA472" s="88"/>
    </row>
    <row r="473" spans="25:27" ht="12.75" x14ac:dyDescent="0.2">
      <c r="Y473" s="39"/>
      <c r="Z473" s="88"/>
      <c r="AA473" s="88"/>
    </row>
    <row r="474" spans="25:27" ht="12.75" x14ac:dyDescent="0.2">
      <c r="Y474" s="39"/>
      <c r="Z474" s="88"/>
      <c r="AA474" s="88"/>
    </row>
    <row r="475" spans="25:27" ht="12.75" x14ac:dyDescent="0.2">
      <c r="Y475" s="39"/>
      <c r="Z475" s="88"/>
      <c r="AA475" s="88"/>
    </row>
    <row r="476" spans="25:27" ht="12.75" x14ac:dyDescent="0.2">
      <c r="Y476" s="39"/>
      <c r="Z476" s="88"/>
      <c r="AA476" s="88"/>
    </row>
    <row r="477" spans="25:27" ht="12.75" x14ac:dyDescent="0.2">
      <c r="Y477" s="39"/>
      <c r="Z477" s="88"/>
      <c r="AA477" s="88"/>
    </row>
    <row r="478" spans="25:27" ht="12.75" x14ac:dyDescent="0.2">
      <c r="Y478" s="39"/>
      <c r="Z478" s="88"/>
      <c r="AA478" s="88"/>
    </row>
    <row r="479" spans="25:27" ht="12.75" x14ac:dyDescent="0.2">
      <c r="Y479" s="39"/>
      <c r="Z479" s="88"/>
      <c r="AA479" s="88"/>
    </row>
    <row r="480" spans="25:27" ht="12.75" x14ac:dyDescent="0.2">
      <c r="Y480" s="39"/>
      <c r="Z480" s="88"/>
      <c r="AA480" s="88"/>
    </row>
    <row r="481" spans="25:27" ht="12.75" x14ac:dyDescent="0.2">
      <c r="Y481" s="39"/>
      <c r="Z481" s="88"/>
      <c r="AA481" s="88"/>
    </row>
    <row r="482" spans="25:27" ht="12.75" x14ac:dyDescent="0.2">
      <c r="Y482" s="39"/>
      <c r="Z482" s="88"/>
      <c r="AA482" s="88"/>
    </row>
    <row r="483" spans="25:27" ht="12.75" x14ac:dyDescent="0.2">
      <c r="Y483" s="39"/>
      <c r="Z483" s="88"/>
      <c r="AA483" s="88"/>
    </row>
    <row r="484" spans="25:27" ht="12.75" x14ac:dyDescent="0.2">
      <c r="Y484" s="39"/>
      <c r="Z484" s="88"/>
      <c r="AA484" s="88"/>
    </row>
    <row r="485" spans="25:27" ht="12.75" x14ac:dyDescent="0.2">
      <c r="Y485" s="39"/>
      <c r="Z485" s="88"/>
      <c r="AA485" s="88"/>
    </row>
    <row r="486" spans="25:27" ht="12.75" x14ac:dyDescent="0.2">
      <c r="Y486" s="39"/>
      <c r="Z486" s="88"/>
      <c r="AA486" s="88"/>
    </row>
    <row r="487" spans="25:27" ht="12.75" x14ac:dyDescent="0.2">
      <c r="Y487" s="39"/>
      <c r="Z487" s="88"/>
      <c r="AA487" s="88"/>
    </row>
    <row r="488" spans="25:27" ht="12.75" x14ac:dyDescent="0.2">
      <c r="Y488" s="39"/>
      <c r="Z488" s="88"/>
      <c r="AA488" s="88"/>
    </row>
    <row r="489" spans="25:27" ht="12.75" x14ac:dyDescent="0.2">
      <c r="Y489" s="39"/>
      <c r="Z489" s="88"/>
      <c r="AA489" s="88"/>
    </row>
    <row r="490" spans="25:27" ht="12.75" x14ac:dyDescent="0.2">
      <c r="Y490" s="39"/>
      <c r="Z490" s="88"/>
      <c r="AA490" s="88"/>
    </row>
    <row r="491" spans="25:27" ht="12.75" x14ac:dyDescent="0.2">
      <c r="Y491" s="39"/>
      <c r="Z491" s="88"/>
      <c r="AA491" s="88"/>
    </row>
    <row r="492" spans="25:27" ht="12.75" x14ac:dyDescent="0.2">
      <c r="Y492" s="39"/>
      <c r="Z492" s="88"/>
      <c r="AA492" s="88"/>
    </row>
    <row r="493" spans="25:27" ht="12.75" x14ac:dyDescent="0.2">
      <c r="Y493" s="39"/>
      <c r="Z493" s="88"/>
      <c r="AA493" s="88"/>
    </row>
    <row r="494" spans="25:27" ht="12.75" x14ac:dyDescent="0.2">
      <c r="Y494" s="39"/>
      <c r="Z494" s="88"/>
      <c r="AA494" s="88"/>
    </row>
    <row r="495" spans="25:27" ht="12.75" x14ac:dyDescent="0.2">
      <c r="Y495" s="39"/>
      <c r="Z495" s="88"/>
      <c r="AA495" s="88"/>
    </row>
    <row r="496" spans="25:27" ht="12.75" x14ac:dyDescent="0.2">
      <c r="Y496" s="39"/>
      <c r="Z496" s="88"/>
      <c r="AA496" s="88"/>
    </row>
    <row r="497" spans="25:27" ht="12.75" x14ac:dyDescent="0.2">
      <c r="Y497" s="39"/>
      <c r="Z497" s="88"/>
      <c r="AA497" s="88"/>
    </row>
    <row r="498" spans="25:27" ht="12.75" x14ac:dyDescent="0.2">
      <c r="Y498" s="39"/>
      <c r="Z498" s="88"/>
      <c r="AA498" s="88"/>
    </row>
    <row r="499" spans="25:27" ht="12.75" x14ac:dyDescent="0.2">
      <c r="Y499" s="39"/>
      <c r="Z499" s="88"/>
      <c r="AA499" s="88"/>
    </row>
    <row r="500" spans="25:27" ht="12.75" x14ac:dyDescent="0.2">
      <c r="Y500" s="39"/>
      <c r="Z500" s="88"/>
      <c r="AA500" s="88"/>
    </row>
    <row r="501" spans="25:27" ht="12.75" x14ac:dyDescent="0.2">
      <c r="Y501" s="39"/>
      <c r="Z501" s="88"/>
      <c r="AA501" s="88"/>
    </row>
    <row r="502" spans="25:27" ht="12.75" x14ac:dyDescent="0.2">
      <c r="Y502" s="39"/>
      <c r="Z502" s="88"/>
      <c r="AA502" s="88"/>
    </row>
    <row r="503" spans="25:27" ht="12.75" x14ac:dyDescent="0.2">
      <c r="Y503" s="39"/>
      <c r="Z503" s="88"/>
      <c r="AA503" s="88"/>
    </row>
    <row r="504" spans="25:27" ht="12.75" x14ac:dyDescent="0.2">
      <c r="Y504" s="39"/>
      <c r="Z504" s="88"/>
      <c r="AA504" s="88"/>
    </row>
    <row r="505" spans="25:27" ht="12.75" x14ac:dyDescent="0.2">
      <c r="Y505" s="39"/>
      <c r="Z505" s="88"/>
      <c r="AA505" s="88"/>
    </row>
    <row r="506" spans="25:27" ht="12.75" x14ac:dyDescent="0.2">
      <c r="Y506" s="39"/>
      <c r="Z506" s="88"/>
      <c r="AA506" s="88"/>
    </row>
    <row r="507" spans="25:27" ht="12.75" x14ac:dyDescent="0.2">
      <c r="Y507" s="39"/>
      <c r="Z507" s="88"/>
      <c r="AA507" s="88"/>
    </row>
    <row r="508" spans="25:27" ht="12.75" x14ac:dyDescent="0.2">
      <c r="Y508" s="39"/>
      <c r="Z508" s="88"/>
      <c r="AA508" s="88"/>
    </row>
    <row r="509" spans="25:27" ht="12.75" x14ac:dyDescent="0.2">
      <c r="Y509" s="39"/>
      <c r="Z509" s="88"/>
      <c r="AA509" s="88"/>
    </row>
    <row r="510" spans="25:27" ht="12.75" x14ac:dyDescent="0.2">
      <c r="Y510" s="39"/>
      <c r="Z510" s="88"/>
      <c r="AA510" s="88"/>
    </row>
    <row r="511" spans="25:27" ht="12.75" x14ac:dyDescent="0.2">
      <c r="Y511" s="39"/>
      <c r="Z511" s="88"/>
      <c r="AA511" s="88"/>
    </row>
    <row r="512" spans="25:27" ht="12.75" x14ac:dyDescent="0.2">
      <c r="Y512" s="39"/>
      <c r="Z512" s="88"/>
      <c r="AA512" s="88"/>
    </row>
    <row r="513" spans="25:27" ht="12.75" x14ac:dyDescent="0.2">
      <c r="Y513" s="39"/>
      <c r="Z513" s="88"/>
      <c r="AA513" s="88"/>
    </row>
    <row r="514" spans="25:27" ht="12.75" x14ac:dyDescent="0.2">
      <c r="Y514" s="39"/>
      <c r="Z514" s="88"/>
      <c r="AA514" s="88"/>
    </row>
    <row r="515" spans="25:27" ht="12.75" x14ac:dyDescent="0.2">
      <c r="Y515" s="39"/>
      <c r="Z515" s="88"/>
      <c r="AA515" s="88"/>
    </row>
    <row r="516" spans="25:27" ht="12.75" x14ac:dyDescent="0.2">
      <c r="Y516" s="39"/>
      <c r="Z516" s="88"/>
      <c r="AA516" s="88"/>
    </row>
    <row r="517" spans="25:27" ht="12.75" x14ac:dyDescent="0.2">
      <c r="Y517" s="39"/>
      <c r="Z517" s="88"/>
      <c r="AA517" s="88"/>
    </row>
    <row r="518" spans="25:27" ht="12.75" x14ac:dyDescent="0.2">
      <c r="Y518" s="39"/>
      <c r="Z518" s="88"/>
      <c r="AA518" s="88"/>
    </row>
    <row r="519" spans="25:27" ht="12.75" x14ac:dyDescent="0.2">
      <c r="Y519" s="39"/>
      <c r="Z519" s="88"/>
      <c r="AA519" s="88"/>
    </row>
    <row r="520" spans="25:27" ht="12.75" x14ac:dyDescent="0.2">
      <c r="Y520" s="39"/>
      <c r="Z520" s="88"/>
      <c r="AA520" s="88"/>
    </row>
    <row r="521" spans="25:27" ht="12.75" x14ac:dyDescent="0.2">
      <c r="Y521" s="39"/>
      <c r="Z521" s="88"/>
      <c r="AA521" s="88"/>
    </row>
    <row r="522" spans="25:27" ht="12.75" x14ac:dyDescent="0.2">
      <c r="Y522" s="39"/>
      <c r="Z522" s="88"/>
      <c r="AA522" s="88"/>
    </row>
    <row r="523" spans="25:27" ht="12.75" x14ac:dyDescent="0.2">
      <c r="Y523" s="39"/>
      <c r="Z523" s="88"/>
      <c r="AA523" s="88"/>
    </row>
    <row r="524" spans="25:27" ht="12.75" x14ac:dyDescent="0.2">
      <c r="Y524" s="39"/>
      <c r="Z524" s="88"/>
      <c r="AA524" s="88"/>
    </row>
    <row r="525" spans="25:27" ht="12.75" x14ac:dyDescent="0.2">
      <c r="Y525" s="39"/>
      <c r="Z525" s="88"/>
      <c r="AA525" s="88"/>
    </row>
    <row r="526" spans="25:27" ht="12.75" x14ac:dyDescent="0.2">
      <c r="Y526" s="39"/>
      <c r="Z526" s="88"/>
      <c r="AA526" s="88"/>
    </row>
    <row r="527" spans="25:27" ht="12.75" x14ac:dyDescent="0.2">
      <c r="Y527" s="39"/>
      <c r="Z527" s="88"/>
      <c r="AA527" s="88"/>
    </row>
    <row r="528" spans="25:27" ht="12.75" x14ac:dyDescent="0.2">
      <c r="Y528" s="39"/>
      <c r="Z528" s="88"/>
      <c r="AA528" s="88"/>
    </row>
    <row r="529" spans="25:27" ht="12.75" x14ac:dyDescent="0.2">
      <c r="Y529" s="39"/>
      <c r="Z529" s="88"/>
      <c r="AA529" s="88"/>
    </row>
    <row r="530" spans="25:27" ht="12.75" x14ac:dyDescent="0.2">
      <c r="Y530" s="39"/>
      <c r="Z530" s="88"/>
      <c r="AA530" s="88"/>
    </row>
    <row r="531" spans="25:27" ht="12.75" x14ac:dyDescent="0.2">
      <c r="Y531" s="39"/>
      <c r="Z531" s="88"/>
      <c r="AA531" s="88"/>
    </row>
    <row r="532" spans="25:27" ht="12.75" x14ac:dyDescent="0.2">
      <c r="Y532" s="39"/>
      <c r="Z532" s="88"/>
      <c r="AA532" s="88"/>
    </row>
    <row r="533" spans="25:27" ht="12.75" x14ac:dyDescent="0.2">
      <c r="Y533" s="39"/>
      <c r="Z533" s="88"/>
      <c r="AA533" s="88"/>
    </row>
    <row r="534" spans="25:27" ht="12.75" x14ac:dyDescent="0.2">
      <c r="Y534" s="39"/>
      <c r="Z534" s="88"/>
      <c r="AA534" s="88"/>
    </row>
    <row r="535" spans="25:27" ht="12.75" x14ac:dyDescent="0.2">
      <c r="Y535" s="39"/>
      <c r="Z535" s="88"/>
      <c r="AA535" s="88"/>
    </row>
    <row r="536" spans="25:27" ht="12.75" x14ac:dyDescent="0.2">
      <c r="Y536" s="39"/>
      <c r="Z536" s="88"/>
      <c r="AA536" s="88"/>
    </row>
    <row r="537" spans="25:27" ht="12.75" x14ac:dyDescent="0.2">
      <c r="Y537" s="39"/>
      <c r="Z537" s="88"/>
      <c r="AA537" s="88"/>
    </row>
    <row r="538" spans="25:27" ht="12.75" x14ac:dyDescent="0.2">
      <c r="Y538" s="39"/>
      <c r="Z538" s="88"/>
      <c r="AA538" s="88"/>
    </row>
    <row r="539" spans="25:27" ht="12.75" x14ac:dyDescent="0.2">
      <c r="Y539" s="39"/>
      <c r="Z539" s="88"/>
      <c r="AA539" s="88"/>
    </row>
    <row r="540" spans="25:27" ht="12.75" x14ac:dyDescent="0.2">
      <c r="Y540" s="39"/>
      <c r="Z540" s="88"/>
      <c r="AA540" s="88"/>
    </row>
    <row r="541" spans="25:27" ht="12.75" x14ac:dyDescent="0.2">
      <c r="Y541" s="39"/>
      <c r="Z541" s="88"/>
      <c r="AA541" s="88"/>
    </row>
    <row r="542" spans="25:27" ht="12.75" x14ac:dyDescent="0.2">
      <c r="Y542" s="39"/>
      <c r="Z542" s="88"/>
      <c r="AA542" s="88"/>
    </row>
    <row r="543" spans="25:27" ht="12.75" x14ac:dyDescent="0.2">
      <c r="Y543" s="39"/>
      <c r="Z543" s="88"/>
      <c r="AA543" s="88"/>
    </row>
    <row r="544" spans="25:27" ht="12.75" x14ac:dyDescent="0.2">
      <c r="Y544" s="39"/>
      <c r="Z544" s="88"/>
      <c r="AA544" s="88"/>
    </row>
    <row r="545" spans="25:27" ht="12.75" x14ac:dyDescent="0.2">
      <c r="Y545" s="39"/>
      <c r="Z545" s="88"/>
      <c r="AA545" s="88"/>
    </row>
    <row r="546" spans="25:27" ht="12.75" x14ac:dyDescent="0.2">
      <c r="Y546" s="39"/>
      <c r="Z546" s="88"/>
      <c r="AA546" s="88"/>
    </row>
    <row r="547" spans="25:27" ht="12.75" x14ac:dyDescent="0.2">
      <c r="Y547" s="39"/>
      <c r="Z547" s="88"/>
      <c r="AA547" s="88"/>
    </row>
    <row r="548" spans="25:27" ht="12.75" x14ac:dyDescent="0.2">
      <c r="Y548" s="39"/>
      <c r="Z548" s="88"/>
      <c r="AA548" s="88"/>
    </row>
    <row r="549" spans="25:27" ht="12.75" x14ac:dyDescent="0.2">
      <c r="Y549" s="39"/>
      <c r="Z549" s="88"/>
      <c r="AA549" s="88"/>
    </row>
    <row r="550" spans="25:27" ht="12.75" x14ac:dyDescent="0.2">
      <c r="Y550" s="39"/>
      <c r="Z550" s="88"/>
      <c r="AA550" s="88"/>
    </row>
    <row r="551" spans="25:27" ht="12.75" x14ac:dyDescent="0.2">
      <c r="Y551" s="39"/>
      <c r="Z551" s="88"/>
      <c r="AA551" s="88"/>
    </row>
    <row r="552" spans="25:27" ht="12.75" x14ac:dyDescent="0.2">
      <c r="Y552" s="39"/>
      <c r="Z552" s="88"/>
      <c r="AA552" s="88"/>
    </row>
    <row r="553" spans="25:27" ht="12.75" x14ac:dyDescent="0.2">
      <c r="Y553" s="39"/>
      <c r="Z553" s="88"/>
      <c r="AA553" s="88"/>
    </row>
    <row r="554" spans="25:27" ht="12.75" x14ac:dyDescent="0.2">
      <c r="Y554" s="39"/>
      <c r="Z554" s="88"/>
      <c r="AA554" s="88"/>
    </row>
    <row r="555" spans="25:27" ht="12.75" x14ac:dyDescent="0.2">
      <c r="Y555" s="39"/>
      <c r="Z555" s="88"/>
      <c r="AA555" s="88"/>
    </row>
    <row r="556" spans="25:27" ht="12.75" x14ac:dyDescent="0.2">
      <c r="Y556" s="39"/>
      <c r="Z556" s="88"/>
      <c r="AA556" s="88"/>
    </row>
    <row r="557" spans="25:27" ht="12.75" x14ac:dyDescent="0.2">
      <c r="Y557" s="39"/>
      <c r="Z557" s="88"/>
      <c r="AA557" s="88"/>
    </row>
    <row r="558" spans="25:27" ht="12.75" x14ac:dyDescent="0.2">
      <c r="Y558" s="39"/>
      <c r="Z558" s="88"/>
      <c r="AA558" s="88"/>
    </row>
    <row r="559" spans="25:27" ht="12.75" x14ac:dyDescent="0.2">
      <c r="Y559" s="39"/>
      <c r="Z559" s="88"/>
      <c r="AA559" s="88"/>
    </row>
    <row r="560" spans="25:27" ht="12.75" x14ac:dyDescent="0.2">
      <c r="Y560" s="39"/>
      <c r="Z560" s="88"/>
      <c r="AA560" s="88"/>
    </row>
    <row r="561" spans="25:27" ht="12.75" x14ac:dyDescent="0.2">
      <c r="Y561" s="39"/>
      <c r="Z561" s="88"/>
      <c r="AA561" s="88"/>
    </row>
    <row r="562" spans="25:27" ht="12.75" x14ac:dyDescent="0.2">
      <c r="Y562" s="39"/>
      <c r="Z562" s="88"/>
      <c r="AA562" s="88"/>
    </row>
    <row r="563" spans="25:27" ht="12.75" x14ac:dyDescent="0.2">
      <c r="Y563" s="39"/>
      <c r="Z563" s="88"/>
      <c r="AA563" s="88"/>
    </row>
    <row r="564" spans="25:27" ht="12.75" x14ac:dyDescent="0.2">
      <c r="Y564" s="39"/>
      <c r="Z564" s="88"/>
      <c r="AA564" s="88"/>
    </row>
    <row r="565" spans="25:27" ht="12.75" x14ac:dyDescent="0.2">
      <c r="Y565" s="39"/>
      <c r="Z565" s="88"/>
      <c r="AA565" s="88"/>
    </row>
    <row r="566" spans="25:27" ht="12.75" x14ac:dyDescent="0.2">
      <c r="Y566" s="39"/>
      <c r="Z566" s="88"/>
      <c r="AA566" s="88"/>
    </row>
    <row r="567" spans="25:27" ht="12.75" x14ac:dyDescent="0.2">
      <c r="Y567" s="39"/>
      <c r="Z567" s="88"/>
      <c r="AA567" s="88"/>
    </row>
    <row r="568" spans="25:27" ht="12.75" x14ac:dyDescent="0.2">
      <c r="Y568" s="39"/>
      <c r="Z568" s="88"/>
      <c r="AA568" s="88"/>
    </row>
    <row r="569" spans="25:27" ht="12.75" x14ac:dyDescent="0.2">
      <c r="Y569" s="39"/>
      <c r="Z569" s="88"/>
      <c r="AA569" s="88"/>
    </row>
    <row r="570" spans="25:27" ht="12.75" x14ac:dyDescent="0.2">
      <c r="Y570" s="39"/>
      <c r="Z570" s="88"/>
      <c r="AA570" s="88"/>
    </row>
    <row r="571" spans="25:27" ht="12.75" x14ac:dyDescent="0.2">
      <c r="Y571" s="39"/>
      <c r="Z571" s="88"/>
      <c r="AA571" s="88"/>
    </row>
    <row r="572" spans="25:27" ht="12.75" x14ac:dyDescent="0.2">
      <c r="Y572" s="39"/>
      <c r="Z572" s="88"/>
      <c r="AA572" s="88"/>
    </row>
    <row r="573" spans="25:27" ht="12.75" x14ac:dyDescent="0.2">
      <c r="Y573" s="39"/>
      <c r="Z573" s="88"/>
      <c r="AA573" s="88"/>
    </row>
    <row r="574" spans="25:27" ht="12.75" x14ac:dyDescent="0.2">
      <c r="Y574" s="39"/>
      <c r="Z574" s="88"/>
      <c r="AA574" s="88"/>
    </row>
    <row r="575" spans="25:27" ht="12.75" x14ac:dyDescent="0.2">
      <c r="Y575" s="39"/>
      <c r="Z575" s="88"/>
      <c r="AA575" s="88"/>
    </row>
    <row r="576" spans="25:27" ht="12.75" x14ac:dyDescent="0.2">
      <c r="Y576" s="39"/>
      <c r="Z576" s="88"/>
      <c r="AA576" s="88"/>
    </row>
    <row r="577" spans="25:27" ht="12.75" x14ac:dyDescent="0.2">
      <c r="Y577" s="39"/>
      <c r="Z577" s="88"/>
      <c r="AA577" s="88"/>
    </row>
    <row r="578" spans="25:27" ht="12.75" x14ac:dyDescent="0.2">
      <c r="Y578" s="39"/>
      <c r="Z578" s="88"/>
      <c r="AA578" s="88"/>
    </row>
    <row r="579" spans="25:27" ht="12.75" x14ac:dyDescent="0.2">
      <c r="Y579" s="39"/>
      <c r="Z579" s="88"/>
      <c r="AA579" s="88"/>
    </row>
    <row r="580" spans="25:27" ht="12.75" x14ac:dyDescent="0.2">
      <c r="Y580" s="39"/>
      <c r="Z580" s="88"/>
      <c r="AA580" s="88"/>
    </row>
    <row r="581" spans="25:27" ht="12.75" x14ac:dyDescent="0.2">
      <c r="Y581" s="39"/>
      <c r="Z581" s="88"/>
      <c r="AA581" s="88"/>
    </row>
    <row r="582" spans="25:27" ht="12.75" x14ac:dyDescent="0.2">
      <c r="Y582" s="39"/>
      <c r="Z582" s="88"/>
      <c r="AA582" s="88"/>
    </row>
    <row r="583" spans="25:27" ht="12.75" x14ac:dyDescent="0.2">
      <c r="Y583" s="39"/>
      <c r="Z583" s="88"/>
      <c r="AA583" s="88"/>
    </row>
    <row r="584" spans="25:27" ht="12.75" x14ac:dyDescent="0.2">
      <c r="Y584" s="39"/>
      <c r="Z584" s="88"/>
      <c r="AA584" s="88"/>
    </row>
    <row r="585" spans="25:27" ht="12.75" x14ac:dyDescent="0.2">
      <c r="Y585" s="39"/>
      <c r="Z585" s="88"/>
      <c r="AA585" s="88"/>
    </row>
    <row r="586" spans="25:27" ht="12.75" x14ac:dyDescent="0.2">
      <c r="Y586" s="39"/>
      <c r="Z586" s="88"/>
      <c r="AA586" s="88"/>
    </row>
    <row r="587" spans="25:27" ht="12.75" x14ac:dyDescent="0.2">
      <c r="Y587" s="39"/>
      <c r="Z587" s="88"/>
      <c r="AA587" s="88"/>
    </row>
    <row r="588" spans="25:27" ht="12.75" x14ac:dyDescent="0.2">
      <c r="Y588" s="39"/>
      <c r="Z588" s="88"/>
      <c r="AA588" s="88"/>
    </row>
    <row r="589" spans="25:27" ht="12.75" x14ac:dyDescent="0.2">
      <c r="Y589" s="39"/>
      <c r="Z589" s="88"/>
      <c r="AA589" s="88"/>
    </row>
    <row r="590" spans="25:27" ht="12.75" x14ac:dyDescent="0.2">
      <c r="Y590" s="39"/>
      <c r="Z590" s="88"/>
      <c r="AA590" s="88"/>
    </row>
    <row r="591" spans="25:27" ht="12.75" x14ac:dyDescent="0.2">
      <c r="Y591" s="39"/>
      <c r="Z591" s="88"/>
      <c r="AA591" s="88"/>
    </row>
    <row r="592" spans="25:27" ht="12.75" x14ac:dyDescent="0.2">
      <c r="Y592" s="39"/>
      <c r="Z592" s="88"/>
      <c r="AA592" s="88"/>
    </row>
    <row r="593" spans="25:27" ht="12.75" x14ac:dyDescent="0.2">
      <c r="Y593" s="39"/>
      <c r="Z593" s="88"/>
      <c r="AA593" s="88"/>
    </row>
    <row r="594" spans="25:27" ht="12.75" x14ac:dyDescent="0.2">
      <c r="Y594" s="39"/>
      <c r="Z594" s="88"/>
      <c r="AA594" s="88"/>
    </row>
    <row r="595" spans="25:27" ht="12.75" x14ac:dyDescent="0.2">
      <c r="Y595" s="39"/>
      <c r="Z595" s="88"/>
      <c r="AA595" s="88"/>
    </row>
    <row r="596" spans="25:27" ht="12.75" x14ac:dyDescent="0.2">
      <c r="Y596" s="39"/>
      <c r="Z596" s="88"/>
      <c r="AA596" s="88"/>
    </row>
    <row r="597" spans="25:27" ht="12.75" x14ac:dyDescent="0.2">
      <c r="Y597" s="39"/>
      <c r="Z597" s="88"/>
      <c r="AA597" s="88"/>
    </row>
    <row r="598" spans="25:27" ht="12.75" x14ac:dyDescent="0.2">
      <c r="Y598" s="39"/>
      <c r="Z598" s="88"/>
      <c r="AA598" s="88"/>
    </row>
    <row r="599" spans="25:27" ht="12.75" x14ac:dyDescent="0.2">
      <c r="Y599" s="39"/>
      <c r="Z599" s="88"/>
      <c r="AA599" s="88"/>
    </row>
    <row r="600" spans="25:27" ht="12.75" x14ac:dyDescent="0.2">
      <c r="Y600" s="39"/>
      <c r="Z600" s="88"/>
      <c r="AA600" s="88"/>
    </row>
    <row r="601" spans="25:27" ht="12.75" x14ac:dyDescent="0.2">
      <c r="Y601" s="39"/>
      <c r="Z601" s="88"/>
      <c r="AA601" s="88"/>
    </row>
    <row r="602" spans="25:27" ht="12.75" x14ac:dyDescent="0.2">
      <c r="Y602" s="39"/>
      <c r="Z602" s="88"/>
      <c r="AA602" s="88"/>
    </row>
    <row r="603" spans="25:27" ht="12.75" x14ac:dyDescent="0.2">
      <c r="Y603" s="39"/>
      <c r="Z603" s="88"/>
      <c r="AA603" s="88"/>
    </row>
    <row r="604" spans="25:27" ht="12.75" x14ac:dyDescent="0.2">
      <c r="Y604" s="39"/>
      <c r="Z604" s="88"/>
      <c r="AA604" s="88"/>
    </row>
    <row r="605" spans="25:27" ht="12.75" x14ac:dyDescent="0.2">
      <c r="Y605" s="39"/>
      <c r="Z605" s="88"/>
      <c r="AA605" s="88"/>
    </row>
    <row r="606" spans="25:27" ht="12.75" x14ac:dyDescent="0.2">
      <c r="Y606" s="39"/>
      <c r="Z606" s="88"/>
      <c r="AA606" s="88"/>
    </row>
    <row r="607" spans="25:27" ht="12.75" x14ac:dyDescent="0.2">
      <c r="Y607" s="39"/>
      <c r="Z607" s="88"/>
      <c r="AA607" s="88"/>
    </row>
    <row r="608" spans="25:27" ht="12.75" x14ac:dyDescent="0.2">
      <c r="Y608" s="39"/>
      <c r="Z608" s="88"/>
      <c r="AA608" s="88"/>
    </row>
    <row r="609" spans="25:27" ht="12.75" x14ac:dyDescent="0.2">
      <c r="Y609" s="39"/>
      <c r="Z609" s="88"/>
      <c r="AA609" s="88"/>
    </row>
    <row r="610" spans="25:27" ht="12.75" x14ac:dyDescent="0.2">
      <c r="Y610" s="39"/>
      <c r="Z610" s="88"/>
      <c r="AA610" s="88"/>
    </row>
    <row r="611" spans="25:27" ht="12.75" x14ac:dyDescent="0.2">
      <c r="Y611" s="39"/>
      <c r="Z611" s="88"/>
      <c r="AA611" s="88"/>
    </row>
    <row r="612" spans="25:27" ht="12.75" x14ac:dyDescent="0.2">
      <c r="Y612" s="39"/>
      <c r="Z612" s="88"/>
      <c r="AA612" s="88"/>
    </row>
    <row r="613" spans="25:27" ht="12.75" x14ac:dyDescent="0.2">
      <c r="Y613" s="39"/>
      <c r="Z613" s="88"/>
      <c r="AA613" s="88"/>
    </row>
    <row r="614" spans="25:27" ht="12.75" x14ac:dyDescent="0.2">
      <c r="Y614" s="39"/>
      <c r="Z614" s="88"/>
      <c r="AA614" s="88"/>
    </row>
    <row r="615" spans="25:27" ht="12.75" x14ac:dyDescent="0.2">
      <c r="Y615" s="39"/>
      <c r="Z615" s="88"/>
      <c r="AA615" s="88"/>
    </row>
    <row r="616" spans="25:27" ht="12.75" x14ac:dyDescent="0.2">
      <c r="Y616" s="39"/>
      <c r="Z616" s="88"/>
      <c r="AA616" s="88"/>
    </row>
    <row r="617" spans="25:27" ht="12.75" x14ac:dyDescent="0.2">
      <c r="Y617" s="39"/>
      <c r="Z617" s="88"/>
      <c r="AA617" s="88"/>
    </row>
    <row r="618" spans="25:27" ht="12.75" x14ac:dyDescent="0.2">
      <c r="Y618" s="39"/>
      <c r="Z618" s="88"/>
      <c r="AA618" s="88"/>
    </row>
    <row r="619" spans="25:27" ht="12.75" x14ac:dyDescent="0.2">
      <c r="Y619" s="39"/>
      <c r="Z619" s="88"/>
      <c r="AA619" s="88"/>
    </row>
    <row r="620" spans="25:27" ht="12.75" x14ac:dyDescent="0.2">
      <c r="Y620" s="39"/>
      <c r="Z620" s="88"/>
      <c r="AA620" s="88"/>
    </row>
    <row r="621" spans="25:27" ht="12.75" x14ac:dyDescent="0.2">
      <c r="Y621" s="39"/>
      <c r="Z621" s="88"/>
      <c r="AA621" s="88"/>
    </row>
    <row r="622" spans="25:27" ht="12.75" x14ac:dyDescent="0.2">
      <c r="Y622" s="39"/>
      <c r="Z622" s="88"/>
      <c r="AA622" s="88"/>
    </row>
    <row r="623" spans="25:27" ht="12.75" x14ac:dyDescent="0.2">
      <c r="Y623" s="39"/>
      <c r="Z623" s="88"/>
      <c r="AA623" s="88"/>
    </row>
    <row r="624" spans="25:27" ht="12.75" x14ac:dyDescent="0.2">
      <c r="Y624" s="39"/>
      <c r="Z624" s="88"/>
      <c r="AA624" s="88"/>
    </row>
    <row r="625" spans="25:27" ht="12.75" x14ac:dyDescent="0.2">
      <c r="Y625" s="39"/>
      <c r="Z625" s="88"/>
      <c r="AA625" s="88"/>
    </row>
    <row r="626" spans="25:27" ht="12.75" x14ac:dyDescent="0.2">
      <c r="Y626" s="39"/>
      <c r="Z626" s="88"/>
      <c r="AA626" s="88"/>
    </row>
    <row r="627" spans="25:27" ht="12.75" x14ac:dyDescent="0.2">
      <c r="Y627" s="39"/>
      <c r="Z627" s="88"/>
      <c r="AA627" s="88"/>
    </row>
    <row r="628" spans="25:27" ht="12.75" x14ac:dyDescent="0.2">
      <c r="Y628" s="39"/>
      <c r="Z628" s="88"/>
      <c r="AA628" s="88"/>
    </row>
    <row r="629" spans="25:27" ht="12.75" x14ac:dyDescent="0.2">
      <c r="Y629" s="39"/>
      <c r="Z629" s="88"/>
      <c r="AA629" s="88"/>
    </row>
    <row r="630" spans="25:27" ht="12.75" x14ac:dyDescent="0.2">
      <c r="Y630" s="39"/>
      <c r="Z630" s="88"/>
      <c r="AA630" s="88"/>
    </row>
    <row r="631" spans="25:27" ht="12.75" x14ac:dyDescent="0.2">
      <c r="Y631" s="39"/>
      <c r="Z631" s="88"/>
      <c r="AA631" s="88"/>
    </row>
    <row r="632" spans="25:27" ht="12.75" x14ac:dyDescent="0.2">
      <c r="Y632" s="39"/>
      <c r="Z632" s="88"/>
      <c r="AA632" s="88"/>
    </row>
    <row r="633" spans="25:27" ht="12.75" x14ac:dyDescent="0.2">
      <c r="Y633" s="39"/>
      <c r="Z633" s="88"/>
      <c r="AA633" s="88"/>
    </row>
    <row r="634" spans="25:27" ht="12.75" x14ac:dyDescent="0.2">
      <c r="Y634" s="39"/>
      <c r="Z634" s="88"/>
      <c r="AA634" s="88"/>
    </row>
    <row r="635" spans="25:27" ht="12.75" x14ac:dyDescent="0.2">
      <c r="Y635" s="39"/>
      <c r="Z635" s="88"/>
      <c r="AA635" s="88"/>
    </row>
    <row r="636" spans="25:27" ht="12.75" x14ac:dyDescent="0.2">
      <c r="Y636" s="39"/>
      <c r="Z636" s="88"/>
      <c r="AA636" s="88"/>
    </row>
    <row r="637" spans="25:27" ht="12.75" x14ac:dyDescent="0.2">
      <c r="Y637" s="39"/>
      <c r="Z637" s="88"/>
      <c r="AA637" s="88"/>
    </row>
    <row r="638" spans="25:27" ht="12.75" x14ac:dyDescent="0.2">
      <c r="Y638" s="39"/>
      <c r="Z638" s="88"/>
      <c r="AA638" s="88"/>
    </row>
    <row r="639" spans="25:27" ht="12.75" x14ac:dyDescent="0.2">
      <c r="Y639" s="39"/>
      <c r="Z639" s="88"/>
      <c r="AA639" s="88"/>
    </row>
    <row r="640" spans="25:27" ht="12.75" x14ac:dyDescent="0.2">
      <c r="Y640" s="39"/>
      <c r="Z640" s="88"/>
      <c r="AA640" s="88"/>
    </row>
    <row r="641" spans="25:27" ht="12.75" x14ac:dyDescent="0.2">
      <c r="Y641" s="39"/>
      <c r="Z641" s="88"/>
      <c r="AA641" s="88"/>
    </row>
    <row r="642" spans="25:27" ht="12.75" x14ac:dyDescent="0.2">
      <c r="Y642" s="39"/>
      <c r="Z642" s="88"/>
      <c r="AA642" s="88"/>
    </row>
    <row r="643" spans="25:27" ht="12.75" x14ac:dyDescent="0.2">
      <c r="Y643" s="39"/>
      <c r="Z643" s="88"/>
      <c r="AA643" s="88"/>
    </row>
    <row r="644" spans="25:27" ht="12.75" x14ac:dyDescent="0.2">
      <c r="Y644" s="39"/>
      <c r="Z644" s="88"/>
      <c r="AA644" s="88"/>
    </row>
    <row r="645" spans="25:27" ht="12.75" x14ac:dyDescent="0.2">
      <c r="Y645" s="39"/>
      <c r="Z645" s="88"/>
      <c r="AA645" s="88"/>
    </row>
    <row r="646" spans="25:27" ht="12.75" x14ac:dyDescent="0.2">
      <c r="Y646" s="39"/>
      <c r="Z646" s="88"/>
      <c r="AA646" s="88"/>
    </row>
    <row r="647" spans="25:27" ht="12.75" x14ac:dyDescent="0.2">
      <c r="Y647" s="39"/>
      <c r="Z647" s="88"/>
      <c r="AA647" s="88"/>
    </row>
    <row r="648" spans="25:27" ht="12.75" x14ac:dyDescent="0.2">
      <c r="Y648" s="39"/>
      <c r="Z648" s="88"/>
      <c r="AA648" s="88"/>
    </row>
    <row r="649" spans="25:27" ht="12.75" x14ac:dyDescent="0.2">
      <c r="Y649" s="39"/>
      <c r="Z649" s="88"/>
      <c r="AA649" s="88"/>
    </row>
    <row r="650" spans="25:27" ht="12.75" x14ac:dyDescent="0.2">
      <c r="Y650" s="39"/>
      <c r="Z650" s="88"/>
      <c r="AA650" s="88"/>
    </row>
    <row r="651" spans="25:27" ht="12.75" x14ac:dyDescent="0.2">
      <c r="Y651" s="39"/>
      <c r="Z651" s="88"/>
      <c r="AA651" s="88"/>
    </row>
    <row r="652" spans="25:27" ht="12.75" x14ac:dyDescent="0.2">
      <c r="Y652" s="39"/>
      <c r="Z652" s="88"/>
      <c r="AA652" s="88"/>
    </row>
    <row r="653" spans="25:27" ht="12.75" x14ac:dyDescent="0.2">
      <c r="Y653" s="39"/>
      <c r="Z653" s="88"/>
      <c r="AA653" s="88"/>
    </row>
    <row r="654" spans="25:27" ht="12.75" x14ac:dyDescent="0.2">
      <c r="Y654" s="39"/>
      <c r="Z654" s="88"/>
      <c r="AA654" s="88"/>
    </row>
    <row r="655" spans="25:27" ht="12.75" x14ac:dyDescent="0.2">
      <c r="Y655" s="39"/>
      <c r="Z655" s="88"/>
      <c r="AA655" s="88"/>
    </row>
    <row r="656" spans="25:27" ht="12.75" x14ac:dyDescent="0.2">
      <c r="Y656" s="39"/>
      <c r="Z656" s="88"/>
      <c r="AA656" s="88"/>
    </row>
    <row r="657" spans="25:27" ht="12.75" x14ac:dyDescent="0.2">
      <c r="Y657" s="39"/>
      <c r="Z657" s="88"/>
      <c r="AA657" s="88"/>
    </row>
    <row r="658" spans="25:27" ht="12.75" x14ac:dyDescent="0.2">
      <c r="Y658" s="39"/>
      <c r="Z658" s="88"/>
      <c r="AA658" s="88"/>
    </row>
    <row r="659" spans="25:27" ht="12.75" x14ac:dyDescent="0.2">
      <c r="Y659" s="39"/>
      <c r="Z659" s="88"/>
      <c r="AA659" s="88"/>
    </row>
    <row r="660" spans="25:27" ht="12.75" x14ac:dyDescent="0.2">
      <c r="Y660" s="39"/>
      <c r="Z660" s="88"/>
      <c r="AA660" s="88"/>
    </row>
    <row r="661" spans="25:27" ht="12.75" x14ac:dyDescent="0.2">
      <c r="Y661" s="39"/>
      <c r="Z661" s="88"/>
      <c r="AA661" s="88"/>
    </row>
    <row r="662" spans="25:27" ht="12.75" x14ac:dyDescent="0.2">
      <c r="Y662" s="39"/>
      <c r="Z662" s="88"/>
      <c r="AA662" s="88"/>
    </row>
    <row r="663" spans="25:27" ht="12.75" x14ac:dyDescent="0.2">
      <c r="Y663" s="39"/>
      <c r="Z663" s="88"/>
      <c r="AA663" s="88"/>
    </row>
    <row r="664" spans="25:27" ht="12.75" x14ac:dyDescent="0.2">
      <c r="Y664" s="39"/>
      <c r="Z664" s="88"/>
      <c r="AA664" s="88"/>
    </row>
    <row r="665" spans="25:27" ht="12.75" x14ac:dyDescent="0.2">
      <c r="Y665" s="39"/>
      <c r="Z665" s="88"/>
      <c r="AA665" s="88"/>
    </row>
    <row r="666" spans="25:27" ht="12.75" x14ac:dyDescent="0.2">
      <c r="Y666" s="39"/>
      <c r="Z666" s="88"/>
      <c r="AA666" s="88"/>
    </row>
    <row r="667" spans="25:27" ht="12.75" x14ac:dyDescent="0.2">
      <c r="Y667" s="39"/>
      <c r="Z667" s="88"/>
      <c r="AA667" s="88"/>
    </row>
    <row r="668" spans="25:27" ht="12.75" x14ac:dyDescent="0.2">
      <c r="Y668" s="39"/>
      <c r="Z668" s="88"/>
      <c r="AA668" s="88"/>
    </row>
    <row r="669" spans="25:27" ht="12.75" x14ac:dyDescent="0.2">
      <c r="Y669" s="39"/>
      <c r="Z669" s="88"/>
      <c r="AA669" s="88"/>
    </row>
    <row r="670" spans="25:27" ht="12.75" x14ac:dyDescent="0.2">
      <c r="Y670" s="39"/>
      <c r="Z670" s="88"/>
      <c r="AA670" s="88"/>
    </row>
    <row r="671" spans="25:27" ht="12.75" x14ac:dyDescent="0.2">
      <c r="Y671" s="39"/>
    </row>
    <row r="672" spans="25:27" ht="12.75" x14ac:dyDescent="0.2">
      <c r="Y672" s="39"/>
    </row>
    <row r="673" spans="25:25" ht="12.75" x14ac:dyDescent="0.2">
      <c r="Y673" s="39"/>
    </row>
    <row r="674" spans="25:25" ht="12.75" x14ac:dyDescent="0.2">
      <c r="Y674" s="39"/>
    </row>
    <row r="675" spans="25:25" ht="12.75" x14ac:dyDescent="0.2">
      <c r="Y675" s="39"/>
    </row>
    <row r="676" spans="25:25" ht="12.75" x14ac:dyDescent="0.2">
      <c r="Y676" s="39"/>
    </row>
    <row r="677" spans="25:25" ht="12.75" x14ac:dyDescent="0.2">
      <c r="Y677" s="39"/>
    </row>
    <row r="678" spans="25:25" ht="12.75" x14ac:dyDescent="0.2">
      <c r="Y678" s="39"/>
    </row>
    <row r="679" spans="25:25" ht="12.75" x14ac:dyDescent="0.2">
      <c r="Y679" s="39"/>
    </row>
    <row r="680" spans="25:25" ht="12.75" x14ac:dyDescent="0.2">
      <c r="Y680" s="39"/>
    </row>
    <row r="681" spans="25:25" ht="12.75" x14ac:dyDescent="0.2">
      <c r="Y681" s="39"/>
    </row>
    <row r="682" spans="25:25" ht="12.75" x14ac:dyDescent="0.2">
      <c r="Y682" s="39"/>
    </row>
    <row r="683" spans="25:25" ht="12.75" x14ac:dyDescent="0.2">
      <c r="Y683" s="39"/>
    </row>
    <row r="684" spans="25:25" ht="12.75" x14ac:dyDescent="0.2">
      <c r="Y684" s="39"/>
    </row>
    <row r="685" spans="25:25" ht="12.75" x14ac:dyDescent="0.2">
      <c r="Y685" s="39"/>
    </row>
    <row r="686" spans="25:25" ht="12.75" x14ac:dyDescent="0.2">
      <c r="Y686" s="39"/>
    </row>
    <row r="687" spans="25:25" ht="12.75" x14ac:dyDescent="0.2">
      <c r="Y687" s="39"/>
    </row>
    <row r="688" spans="25:25" ht="12.75" x14ac:dyDescent="0.2">
      <c r="Y688" s="39"/>
    </row>
    <row r="689" spans="25:25" ht="12.75" x14ac:dyDescent="0.2">
      <c r="Y689" s="39"/>
    </row>
    <row r="690" spans="25:25" ht="12.75" x14ac:dyDescent="0.2">
      <c r="Y690" s="39"/>
    </row>
    <row r="691" spans="25:25" ht="12.75" x14ac:dyDescent="0.2">
      <c r="Y691" s="39"/>
    </row>
    <row r="692" spans="25:25" ht="12.75" x14ac:dyDescent="0.2">
      <c r="Y692" s="39"/>
    </row>
    <row r="693" spans="25:25" ht="12.75" x14ac:dyDescent="0.2">
      <c r="Y693" s="39"/>
    </row>
    <row r="694" spans="25:25" ht="12.75" x14ac:dyDescent="0.2">
      <c r="Y694" s="39"/>
    </row>
    <row r="695" spans="25:25" ht="12.75" x14ac:dyDescent="0.2">
      <c r="Y695" s="39"/>
    </row>
    <row r="696" spans="25:25" ht="12.75" x14ac:dyDescent="0.2">
      <c r="Y696" s="39"/>
    </row>
    <row r="697" spans="25:25" ht="12.75" x14ac:dyDescent="0.2">
      <c r="Y697" s="39"/>
    </row>
    <row r="698" spans="25:25" ht="12.75" x14ac:dyDescent="0.2">
      <c r="Y698" s="39"/>
    </row>
    <row r="699" spans="25:25" ht="12.75" x14ac:dyDescent="0.2">
      <c r="Y699" s="39"/>
    </row>
    <row r="700" spans="25:25" ht="12.75" x14ac:dyDescent="0.2">
      <c r="Y700" s="39"/>
    </row>
    <row r="701" spans="25:25" ht="12.75" x14ac:dyDescent="0.2">
      <c r="Y701" s="39"/>
    </row>
    <row r="702" spans="25:25" ht="12.75" x14ac:dyDescent="0.2">
      <c r="Y702" s="39"/>
    </row>
    <row r="703" spans="25:25" ht="12.75" x14ac:dyDescent="0.2">
      <c r="Y703" s="39"/>
    </row>
    <row r="704" spans="25:25" ht="12.75" x14ac:dyDescent="0.2">
      <c r="Y704" s="39"/>
    </row>
    <row r="705" spans="25:25" ht="12.75" x14ac:dyDescent="0.2">
      <c r="Y705" s="39"/>
    </row>
    <row r="706" spans="25:25" ht="12.75" x14ac:dyDescent="0.2">
      <c r="Y706" s="39"/>
    </row>
    <row r="707" spans="25:25" ht="12.75" x14ac:dyDescent="0.2">
      <c r="Y707" s="39"/>
    </row>
    <row r="708" spans="25:25" ht="12.75" x14ac:dyDescent="0.2">
      <c r="Y708" s="39"/>
    </row>
    <row r="709" spans="25:25" ht="12.75" x14ac:dyDescent="0.2">
      <c r="Y709" s="39"/>
    </row>
    <row r="710" spans="25:25" ht="12.75" x14ac:dyDescent="0.2">
      <c r="Y710" s="39"/>
    </row>
    <row r="711" spans="25:25" ht="12.75" x14ac:dyDescent="0.2">
      <c r="Y711" s="39"/>
    </row>
    <row r="712" spans="25:25" ht="12.75" x14ac:dyDescent="0.2">
      <c r="Y712" s="39"/>
    </row>
    <row r="713" spans="25:25" ht="12.75" x14ac:dyDescent="0.2">
      <c r="Y713" s="39"/>
    </row>
    <row r="714" spans="25:25" ht="12.75" x14ac:dyDescent="0.2">
      <c r="Y714" s="39"/>
    </row>
    <row r="715" spans="25:25" ht="12.75" x14ac:dyDescent="0.2">
      <c r="Y715" s="39"/>
    </row>
    <row r="716" spans="25:25" ht="12.75" x14ac:dyDescent="0.2">
      <c r="Y716" s="39"/>
    </row>
    <row r="717" spans="25:25" ht="12.75" x14ac:dyDescent="0.2">
      <c r="Y717" s="39"/>
    </row>
    <row r="718" spans="25:25" ht="12.75" x14ac:dyDescent="0.2">
      <c r="Y718" s="39"/>
    </row>
    <row r="719" spans="25:25" ht="12.75" x14ac:dyDescent="0.2">
      <c r="Y719" s="39"/>
    </row>
    <row r="720" spans="25:25" ht="12.75" x14ac:dyDescent="0.2">
      <c r="Y720" s="39"/>
    </row>
    <row r="721" spans="25:25" ht="12.75" x14ac:dyDescent="0.2">
      <c r="Y721" s="39"/>
    </row>
    <row r="722" spans="25:25" ht="12.75" x14ac:dyDescent="0.2">
      <c r="Y722" s="39"/>
    </row>
    <row r="723" spans="25:25" ht="12.75" x14ac:dyDescent="0.2">
      <c r="Y723" s="39"/>
    </row>
    <row r="724" spans="25:25" ht="12.75" x14ac:dyDescent="0.2">
      <c r="Y724" s="39"/>
    </row>
    <row r="725" spans="25:25" ht="12.75" x14ac:dyDescent="0.2">
      <c r="Y725" s="39"/>
    </row>
    <row r="726" spans="25:25" ht="12.75" x14ac:dyDescent="0.2">
      <c r="Y726" s="39"/>
    </row>
    <row r="727" spans="25:25" ht="12.75" x14ac:dyDescent="0.2">
      <c r="Y727" s="39"/>
    </row>
    <row r="728" spans="25:25" ht="12.75" x14ac:dyDescent="0.2">
      <c r="Y728" s="39"/>
    </row>
    <row r="729" spans="25:25" ht="12.75" x14ac:dyDescent="0.2">
      <c r="Y729" s="39"/>
    </row>
    <row r="730" spans="25:25" ht="12.75" x14ac:dyDescent="0.2">
      <c r="Y730" s="39"/>
    </row>
    <row r="731" spans="25:25" ht="12.75" x14ac:dyDescent="0.2">
      <c r="Y731" s="39"/>
    </row>
    <row r="732" spans="25:25" ht="12.75" x14ac:dyDescent="0.2">
      <c r="Y732" s="39"/>
    </row>
    <row r="733" spans="25:25" ht="12.75" x14ac:dyDescent="0.2">
      <c r="Y733" s="39"/>
    </row>
    <row r="734" spans="25:25" ht="12.75" x14ac:dyDescent="0.2">
      <c r="Y734" s="39"/>
    </row>
    <row r="735" spans="25:25" ht="12.75" x14ac:dyDescent="0.2">
      <c r="Y735" s="39"/>
    </row>
    <row r="736" spans="25:25" ht="12.75" x14ac:dyDescent="0.2">
      <c r="Y736" s="39"/>
    </row>
    <row r="737" spans="25:25" ht="12.75" x14ac:dyDescent="0.2">
      <c r="Y737" s="39"/>
    </row>
    <row r="738" spans="25:25" ht="12.75" x14ac:dyDescent="0.2">
      <c r="Y738" s="39"/>
    </row>
    <row r="739" spans="25:25" ht="12.75" x14ac:dyDescent="0.2">
      <c r="Y739" s="39"/>
    </row>
    <row r="740" spans="25:25" ht="12.75" x14ac:dyDescent="0.2">
      <c r="Y740" s="39"/>
    </row>
    <row r="741" spans="25:25" ht="12.75" x14ac:dyDescent="0.2">
      <c r="Y741" s="39"/>
    </row>
    <row r="742" spans="25:25" ht="12.75" x14ac:dyDescent="0.2">
      <c r="Y742" s="39"/>
    </row>
    <row r="743" spans="25:25" ht="12.75" x14ac:dyDescent="0.2">
      <c r="Y743" s="39"/>
    </row>
    <row r="744" spans="25:25" ht="12.75" x14ac:dyDescent="0.2">
      <c r="Y744" s="39"/>
    </row>
    <row r="745" spans="25:25" ht="12.75" x14ac:dyDescent="0.2">
      <c r="Y745" s="39"/>
    </row>
    <row r="746" spans="25:25" ht="12.75" x14ac:dyDescent="0.2">
      <c r="Y746" s="39"/>
    </row>
    <row r="747" spans="25:25" ht="12.75" x14ac:dyDescent="0.2">
      <c r="Y747" s="39"/>
    </row>
    <row r="748" spans="25:25" ht="12.75" x14ac:dyDescent="0.2">
      <c r="Y748" s="39"/>
    </row>
    <row r="749" spans="25:25" ht="12.75" x14ac:dyDescent="0.2">
      <c r="Y749" s="39"/>
    </row>
    <row r="750" spans="25:25" ht="12.75" x14ac:dyDescent="0.2">
      <c r="Y750" s="39"/>
    </row>
    <row r="751" spans="25:25" ht="12.75" x14ac:dyDescent="0.2">
      <c r="Y751" s="39"/>
    </row>
    <row r="752" spans="25:25" ht="12.75" x14ac:dyDescent="0.2">
      <c r="Y752" s="39"/>
    </row>
    <row r="753" spans="25:25" ht="12.75" x14ac:dyDescent="0.2">
      <c r="Y753" s="39"/>
    </row>
    <row r="754" spans="25:25" ht="12.75" x14ac:dyDescent="0.2">
      <c r="Y754" s="39"/>
    </row>
    <row r="755" spans="25:25" ht="12.75" x14ac:dyDescent="0.2">
      <c r="Y755" s="39"/>
    </row>
    <row r="756" spans="25:25" ht="12.75" x14ac:dyDescent="0.2">
      <c r="Y756" s="39"/>
    </row>
    <row r="757" spans="25:25" ht="12.75" x14ac:dyDescent="0.2">
      <c r="Y757" s="39"/>
    </row>
    <row r="758" spans="25:25" ht="12.75" x14ac:dyDescent="0.2">
      <c r="Y758" s="39"/>
    </row>
    <row r="759" spans="25:25" ht="12.75" x14ac:dyDescent="0.2">
      <c r="Y759" s="39"/>
    </row>
    <row r="760" spans="25:25" ht="12.75" x14ac:dyDescent="0.2">
      <c r="Y760" s="39"/>
    </row>
    <row r="761" spans="25:25" ht="12.75" x14ac:dyDescent="0.2">
      <c r="Y761" s="39"/>
    </row>
    <row r="762" spans="25:25" ht="12.75" x14ac:dyDescent="0.2">
      <c r="Y762" s="39"/>
    </row>
    <row r="763" spans="25:25" ht="12.75" x14ac:dyDescent="0.2">
      <c r="Y763" s="39"/>
    </row>
    <row r="764" spans="25:25" ht="12.75" x14ac:dyDescent="0.2">
      <c r="Y764" s="39"/>
    </row>
    <row r="765" spans="25:25" ht="12.75" x14ac:dyDescent="0.2">
      <c r="Y765" s="39"/>
    </row>
    <row r="766" spans="25:25" ht="12.75" x14ac:dyDescent="0.2">
      <c r="Y766" s="39"/>
    </row>
    <row r="767" spans="25:25" ht="12.75" x14ac:dyDescent="0.2">
      <c r="Y767" s="39"/>
    </row>
    <row r="768" spans="25:25" ht="12.75" x14ac:dyDescent="0.2">
      <c r="Y768" s="39"/>
    </row>
    <row r="769" spans="25:25" ht="12.75" x14ac:dyDescent="0.2">
      <c r="Y769" s="39"/>
    </row>
    <row r="770" spans="25:25" ht="12.75" x14ac:dyDescent="0.2">
      <c r="Y770" s="39"/>
    </row>
    <row r="771" spans="25:25" ht="12.75" x14ac:dyDescent="0.2">
      <c r="Y771" s="39"/>
    </row>
    <row r="772" spans="25:25" ht="12.75" x14ac:dyDescent="0.2">
      <c r="Y772" s="39"/>
    </row>
    <row r="773" spans="25:25" ht="12.75" x14ac:dyDescent="0.2">
      <c r="Y773" s="39"/>
    </row>
    <row r="774" spans="25:25" ht="12.75" x14ac:dyDescent="0.2">
      <c r="Y774" s="39"/>
    </row>
    <row r="775" spans="25:25" ht="12.75" x14ac:dyDescent="0.2">
      <c r="Y775" s="39"/>
    </row>
    <row r="776" spans="25:25" ht="12.75" x14ac:dyDescent="0.2">
      <c r="Y776" s="39"/>
    </row>
    <row r="777" spans="25:25" ht="12.75" x14ac:dyDescent="0.2">
      <c r="Y777" s="39"/>
    </row>
    <row r="778" spans="25:25" ht="12.75" x14ac:dyDescent="0.2">
      <c r="Y778" s="39"/>
    </row>
    <row r="779" spans="25:25" ht="12.75" x14ac:dyDescent="0.2">
      <c r="Y779" s="39"/>
    </row>
    <row r="780" spans="25:25" ht="12.75" x14ac:dyDescent="0.2">
      <c r="Y780" s="39"/>
    </row>
    <row r="781" spans="25:25" ht="12.75" x14ac:dyDescent="0.2">
      <c r="Y781" s="39"/>
    </row>
    <row r="782" spans="25:25" ht="12.75" x14ac:dyDescent="0.2">
      <c r="Y782" s="39"/>
    </row>
    <row r="783" spans="25:25" ht="12.75" x14ac:dyDescent="0.2">
      <c r="Y783" s="39"/>
    </row>
    <row r="784" spans="25:25" ht="12.75" x14ac:dyDescent="0.2">
      <c r="Y784" s="39"/>
    </row>
    <row r="785" spans="25:25" ht="12.75" x14ac:dyDescent="0.2">
      <c r="Y785" s="39"/>
    </row>
    <row r="786" spans="25:25" ht="12.75" x14ac:dyDescent="0.2">
      <c r="Y786" s="39"/>
    </row>
    <row r="787" spans="25:25" ht="12.75" x14ac:dyDescent="0.2">
      <c r="Y787" s="39"/>
    </row>
    <row r="788" spans="25:25" ht="12.75" x14ac:dyDescent="0.2">
      <c r="Y788" s="39"/>
    </row>
    <row r="789" spans="25:25" ht="12.75" x14ac:dyDescent="0.2">
      <c r="Y789" s="39"/>
    </row>
    <row r="790" spans="25:25" ht="12.75" x14ac:dyDescent="0.2">
      <c r="Y790" s="39"/>
    </row>
    <row r="791" spans="25:25" ht="12.75" x14ac:dyDescent="0.2">
      <c r="Y791" s="39"/>
    </row>
    <row r="792" spans="25:25" ht="12.75" x14ac:dyDescent="0.2">
      <c r="Y792" s="39"/>
    </row>
    <row r="793" spans="25:25" ht="12.75" x14ac:dyDescent="0.2">
      <c r="Y793" s="39"/>
    </row>
    <row r="794" spans="25:25" ht="12.75" x14ac:dyDescent="0.2">
      <c r="Y794" s="39"/>
    </row>
    <row r="795" spans="25:25" ht="12.75" x14ac:dyDescent="0.2">
      <c r="Y795" s="39"/>
    </row>
    <row r="796" spans="25:25" ht="12.75" x14ac:dyDescent="0.2">
      <c r="Y796" s="39"/>
    </row>
    <row r="797" spans="25:25" ht="12.75" x14ac:dyDescent="0.2">
      <c r="Y797" s="39"/>
    </row>
    <row r="798" spans="25:25" ht="12.75" x14ac:dyDescent="0.2">
      <c r="Y798" s="39"/>
    </row>
    <row r="799" spans="25:25" ht="12.75" x14ac:dyDescent="0.2">
      <c r="Y799" s="39"/>
    </row>
    <row r="800" spans="25:25" ht="12.75" x14ac:dyDescent="0.2">
      <c r="Y800" s="39"/>
    </row>
    <row r="801" spans="25:25" ht="12.75" x14ac:dyDescent="0.2">
      <c r="Y801" s="39"/>
    </row>
    <row r="802" spans="25:25" ht="12.75" x14ac:dyDescent="0.2">
      <c r="Y802" s="39"/>
    </row>
    <row r="803" spans="25:25" ht="12.75" x14ac:dyDescent="0.2">
      <c r="Y803" s="39"/>
    </row>
    <row r="804" spans="25:25" ht="12.75" x14ac:dyDescent="0.2">
      <c r="Y804" s="39"/>
    </row>
    <row r="805" spans="25:25" ht="12.75" x14ac:dyDescent="0.2">
      <c r="Y805" s="39"/>
    </row>
    <row r="806" spans="25:25" ht="12.75" x14ac:dyDescent="0.2">
      <c r="Y806" s="39"/>
    </row>
    <row r="807" spans="25:25" ht="12.75" x14ac:dyDescent="0.2">
      <c r="Y807" s="39"/>
    </row>
    <row r="808" spans="25:25" ht="12.75" x14ac:dyDescent="0.2">
      <c r="Y808" s="39"/>
    </row>
    <row r="809" spans="25:25" ht="12.75" x14ac:dyDescent="0.2">
      <c r="Y809" s="39"/>
    </row>
    <row r="810" spans="25:25" ht="12.75" x14ac:dyDescent="0.2">
      <c r="Y810" s="39"/>
    </row>
    <row r="811" spans="25:25" ht="12.75" x14ac:dyDescent="0.2">
      <c r="Y811" s="39"/>
    </row>
    <row r="812" spans="25:25" ht="12.75" x14ac:dyDescent="0.2">
      <c r="Y812" s="39"/>
    </row>
    <row r="813" spans="25:25" ht="12.75" x14ac:dyDescent="0.2">
      <c r="Y813" s="39"/>
    </row>
    <row r="814" spans="25:25" ht="12.75" x14ac:dyDescent="0.2">
      <c r="Y814" s="39"/>
    </row>
    <row r="815" spans="25:25" ht="12.75" x14ac:dyDescent="0.2">
      <c r="Y815" s="39"/>
    </row>
    <row r="816" spans="25:25" ht="12.75" x14ac:dyDescent="0.2">
      <c r="Y816" s="39"/>
    </row>
    <row r="817" spans="25:25" ht="12.75" x14ac:dyDescent="0.2">
      <c r="Y817" s="39"/>
    </row>
    <row r="818" spans="25:25" ht="12.75" x14ac:dyDescent="0.2">
      <c r="Y818" s="39"/>
    </row>
    <row r="819" spans="25:25" ht="12.75" x14ac:dyDescent="0.2">
      <c r="Y819" s="39"/>
    </row>
    <row r="820" spans="25:25" ht="12.75" x14ac:dyDescent="0.2">
      <c r="Y820" s="39"/>
    </row>
    <row r="821" spans="25:25" ht="12.75" x14ac:dyDescent="0.2">
      <c r="Y821" s="39"/>
    </row>
    <row r="822" spans="25:25" ht="12.75" x14ac:dyDescent="0.2">
      <c r="Y822" s="39"/>
    </row>
    <row r="823" spans="25:25" ht="12.75" x14ac:dyDescent="0.2">
      <c r="Y823" s="39"/>
    </row>
    <row r="824" spans="25:25" ht="12.75" x14ac:dyDescent="0.2">
      <c r="Y824" s="39"/>
    </row>
    <row r="825" spans="25:25" ht="12.75" x14ac:dyDescent="0.2">
      <c r="Y825" s="39"/>
    </row>
    <row r="826" spans="25:25" ht="12.75" x14ac:dyDescent="0.2">
      <c r="Y826" s="39"/>
    </row>
    <row r="827" spans="25:25" ht="12.75" x14ac:dyDescent="0.2">
      <c r="Y827" s="39"/>
    </row>
    <row r="828" spans="25:25" ht="12.75" x14ac:dyDescent="0.2">
      <c r="Y828" s="39"/>
    </row>
    <row r="829" spans="25:25" ht="12.75" x14ac:dyDescent="0.2">
      <c r="Y829" s="39"/>
    </row>
    <row r="830" spans="25:25" ht="12.75" x14ac:dyDescent="0.2">
      <c r="Y830" s="39"/>
    </row>
    <row r="831" spans="25:25" ht="12.75" x14ac:dyDescent="0.2">
      <c r="Y831" s="39"/>
    </row>
    <row r="832" spans="25:25" ht="12.75" x14ac:dyDescent="0.2">
      <c r="Y832" s="39"/>
    </row>
    <row r="833" spans="25:25" ht="12.75" x14ac:dyDescent="0.2">
      <c r="Y833" s="39"/>
    </row>
    <row r="834" spans="25:25" ht="12.75" x14ac:dyDescent="0.2">
      <c r="Y834" s="39"/>
    </row>
    <row r="835" spans="25:25" ht="12.75" x14ac:dyDescent="0.2">
      <c r="Y835" s="39"/>
    </row>
    <row r="836" spans="25:25" ht="12.75" x14ac:dyDescent="0.2">
      <c r="Y836" s="39"/>
    </row>
    <row r="837" spans="25:25" ht="12.75" x14ac:dyDescent="0.2">
      <c r="Y837" s="39"/>
    </row>
    <row r="838" spans="25:25" ht="12.75" x14ac:dyDescent="0.2">
      <c r="Y838" s="39"/>
    </row>
    <row r="839" spans="25:25" ht="12.75" x14ac:dyDescent="0.2">
      <c r="Y839" s="39"/>
    </row>
    <row r="840" spans="25:25" ht="12.75" x14ac:dyDescent="0.2">
      <c r="Y840" s="39"/>
    </row>
    <row r="841" spans="25:25" ht="12.75" x14ac:dyDescent="0.2">
      <c r="Y841" s="39"/>
    </row>
    <row r="842" spans="25:25" ht="12.75" x14ac:dyDescent="0.2">
      <c r="Y842" s="39"/>
    </row>
    <row r="843" spans="25:25" ht="12.75" x14ac:dyDescent="0.2">
      <c r="Y843" s="39"/>
    </row>
    <row r="844" spans="25:25" ht="12.75" x14ac:dyDescent="0.2">
      <c r="Y844" s="39"/>
    </row>
    <row r="845" spans="25:25" ht="12.75" x14ac:dyDescent="0.2">
      <c r="Y845" s="39"/>
    </row>
    <row r="846" spans="25:25" ht="12.75" x14ac:dyDescent="0.2">
      <c r="Y846" s="39"/>
    </row>
    <row r="847" spans="25:25" ht="12.75" x14ac:dyDescent="0.2">
      <c r="Y847" s="39"/>
    </row>
    <row r="848" spans="25:25" ht="12.75" x14ac:dyDescent="0.2">
      <c r="Y848" s="39"/>
    </row>
    <row r="849" spans="25:25" ht="12.75" x14ac:dyDescent="0.2">
      <c r="Y849" s="39"/>
    </row>
    <row r="850" spans="25:25" ht="12.75" x14ac:dyDescent="0.2">
      <c r="Y850" s="39"/>
    </row>
    <row r="851" spans="25:25" ht="12.75" x14ac:dyDescent="0.2">
      <c r="Y851" s="39"/>
    </row>
    <row r="852" spans="25:25" ht="12.75" x14ac:dyDescent="0.2">
      <c r="Y852" s="39"/>
    </row>
    <row r="853" spans="25:25" ht="12.75" x14ac:dyDescent="0.2">
      <c r="Y853" s="39"/>
    </row>
    <row r="854" spans="25:25" ht="12.75" x14ac:dyDescent="0.2">
      <c r="Y854" s="39"/>
    </row>
    <row r="855" spans="25:25" ht="12.75" x14ac:dyDescent="0.2">
      <c r="Y855" s="39"/>
    </row>
    <row r="856" spans="25:25" ht="12.75" x14ac:dyDescent="0.2">
      <c r="Y856" s="39"/>
    </row>
    <row r="857" spans="25:25" ht="12.75" x14ac:dyDescent="0.2">
      <c r="Y857" s="39"/>
    </row>
    <row r="858" spans="25:25" ht="12.75" x14ac:dyDescent="0.2">
      <c r="Y858" s="39"/>
    </row>
    <row r="859" spans="25:25" ht="12.75" x14ac:dyDescent="0.2">
      <c r="Y859" s="39"/>
    </row>
    <row r="860" spans="25:25" ht="12.75" x14ac:dyDescent="0.2">
      <c r="Y860" s="39"/>
    </row>
    <row r="861" spans="25:25" ht="12.75" x14ac:dyDescent="0.2">
      <c r="Y861" s="39"/>
    </row>
    <row r="862" spans="25:25" ht="12.75" x14ac:dyDescent="0.2">
      <c r="Y862" s="39"/>
    </row>
    <row r="863" spans="25:25" ht="12.75" x14ac:dyDescent="0.2">
      <c r="Y863" s="39"/>
    </row>
    <row r="864" spans="25:25" ht="12.75" x14ac:dyDescent="0.2">
      <c r="Y864" s="39"/>
    </row>
    <row r="865" spans="25:25" ht="12.75" x14ac:dyDescent="0.2">
      <c r="Y865" s="39"/>
    </row>
    <row r="866" spans="25:25" ht="12.75" x14ac:dyDescent="0.2">
      <c r="Y866" s="39"/>
    </row>
    <row r="867" spans="25:25" ht="12.75" x14ac:dyDescent="0.2">
      <c r="Y867" s="39"/>
    </row>
    <row r="868" spans="25:25" ht="12.75" x14ac:dyDescent="0.2">
      <c r="Y868" s="39"/>
    </row>
    <row r="869" spans="25:25" ht="12.75" x14ac:dyDescent="0.2">
      <c r="Y869" s="39"/>
    </row>
    <row r="870" spans="25:25" ht="12.75" x14ac:dyDescent="0.2">
      <c r="Y870" s="39"/>
    </row>
    <row r="871" spans="25:25" ht="12.75" x14ac:dyDescent="0.2">
      <c r="Y871" s="39"/>
    </row>
    <row r="872" spans="25:25" ht="12.75" x14ac:dyDescent="0.2">
      <c r="Y872" s="39"/>
    </row>
    <row r="873" spans="25:25" ht="12.75" x14ac:dyDescent="0.2">
      <c r="Y873" s="39"/>
    </row>
    <row r="874" spans="25:25" ht="12.75" x14ac:dyDescent="0.2">
      <c r="Y874" s="39"/>
    </row>
    <row r="875" spans="25:25" ht="12.75" x14ac:dyDescent="0.2">
      <c r="Y875" s="39"/>
    </row>
    <row r="876" spans="25:25" ht="12.75" x14ac:dyDescent="0.2">
      <c r="Y876" s="39"/>
    </row>
    <row r="877" spans="25:25" ht="12.75" x14ac:dyDescent="0.2">
      <c r="Y877" s="39"/>
    </row>
    <row r="878" spans="25:25" ht="12.75" x14ac:dyDescent="0.2">
      <c r="Y878" s="39"/>
    </row>
    <row r="879" spans="25:25" ht="12.75" x14ac:dyDescent="0.2">
      <c r="Y879" s="39"/>
    </row>
    <row r="880" spans="25:25" ht="12.75" x14ac:dyDescent="0.2">
      <c r="Y880" s="39"/>
    </row>
    <row r="881" spans="25:25" ht="12.75" x14ac:dyDescent="0.2">
      <c r="Y881" s="39"/>
    </row>
    <row r="882" spans="25:25" ht="12.75" x14ac:dyDescent="0.2">
      <c r="Y882" s="39"/>
    </row>
    <row r="883" spans="25:25" ht="12.75" x14ac:dyDescent="0.2">
      <c r="Y883" s="39"/>
    </row>
    <row r="884" spans="25:25" ht="12.75" x14ac:dyDescent="0.2">
      <c r="Y884" s="39"/>
    </row>
    <row r="885" spans="25:25" ht="12.75" x14ac:dyDescent="0.2">
      <c r="Y885" s="39"/>
    </row>
    <row r="886" spans="25:25" ht="12.75" x14ac:dyDescent="0.2">
      <c r="Y886" s="39"/>
    </row>
    <row r="887" spans="25:25" ht="12.75" x14ac:dyDescent="0.2">
      <c r="Y887" s="39"/>
    </row>
    <row r="888" spans="25:25" ht="12.75" x14ac:dyDescent="0.2">
      <c r="Y888" s="39"/>
    </row>
    <row r="889" spans="25:25" ht="12.75" x14ac:dyDescent="0.2">
      <c r="Y889" s="39"/>
    </row>
    <row r="890" spans="25:25" ht="12.75" x14ac:dyDescent="0.2">
      <c r="Y890" s="39"/>
    </row>
    <row r="891" spans="25:25" ht="12.75" x14ac:dyDescent="0.2">
      <c r="Y891" s="39"/>
    </row>
    <row r="892" spans="25:25" ht="12.75" x14ac:dyDescent="0.2">
      <c r="Y892" s="39"/>
    </row>
    <row r="893" spans="25:25" ht="12.75" x14ac:dyDescent="0.2">
      <c r="Y893" s="39"/>
    </row>
    <row r="894" spans="25:25" ht="12.75" x14ac:dyDescent="0.2">
      <c r="Y894" s="39"/>
    </row>
    <row r="895" spans="25:25" ht="12.75" x14ac:dyDescent="0.2">
      <c r="Y895" s="39"/>
    </row>
    <row r="896" spans="25:25" ht="12.75" x14ac:dyDescent="0.2">
      <c r="Y896" s="39"/>
    </row>
    <row r="897" spans="25:25" ht="12.75" x14ac:dyDescent="0.2">
      <c r="Y897" s="39"/>
    </row>
    <row r="898" spans="25:25" ht="12.75" x14ac:dyDescent="0.2">
      <c r="Y898" s="39"/>
    </row>
    <row r="899" spans="25:25" ht="12.75" x14ac:dyDescent="0.2">
      <c r="Y899" s="39"/>
    </row>
    <row r="900" spans="25:25" ht="12.75" x14ac:dyDescent="0.2">
      <c r="Y900" s="39"/>
    </row>
    <row r="901" spans="25:25" ht="12.75" x14ac:dyDescent="0.2">
      <c r="Y901" s="39"/>
    </row>
    <row r="902" spans="25:25" ht="12.75" x14ac:dyDescent="0.2">
      <c r="Y902" s="39"/>
    </row>
    <row r="903" spans="25:25" ht="12.75" x14ac:dyDescent="0.2">
      <c r="Y903" s="39"/>
    </row>
    <row r="904" spans="25:25" ht="12.75" x14ac:dyDescent="0.2">
      <c r="Y904" s="39"/>
    </row>
    <row r="905" spans="25:25" ht="12.75" x14ac:dyDescent="0.2">
      <c r="Y905" s="39"/>
    </row>
    <row r="906" spans="25:25" ht="12.75" x14ac:dyDescent="0.2">
      <c r="Y906" s="39"/>
    </row>
    <row r="907" spans="25:25" ht="12.75" x14ac:dyDescent="0.2">
      <c r="Y907" s="39"/>
    </row>
    <row r="908" spans="25:25" ht="12.75" x14ac:dyDescent="0.2">
      <c r="Y908" s="39"/>
    </row>
    <row r="909" spans="25:25" ht="12.75" x14ac:dyDescent="0.2">
      <c r="Y909" s="39"/>
    </row>
    <row r="910" spans="25:25" ht="12.75" x14ac:dyDescent="0.2">
      <c r="Y910" s="39"/>
    </row>
    <row r="911" spans="25:25" ht="12.75" x14ac:dyDescent="0.2">
      <c r="Y911" s="39"/>
    </row>
    <row r="912" spans="25:25" ht="12.75" x14ac:dyDescent="0.2">
      <c r="Y912" s="39"/>
    </row>
    <row r="913" spans="25:25" ht="12.75" x14ac:dyDescent="0.2">
      <c r="Y913" s="39"/>
    </row>
    <row r="914" spans="25:25" ht="12.75" x14ac:dyDescent="0.2">
      <c r="Y914" s="39"/>
    </row>
    <row r="915" spans="25:25" ht="12.75" x14ac:dyDescent="0.2">
      <c r="Y915" s="39"/>
    </row>
    <row r="916" spans="25:25" ht="12.75" x14ac:dyDescent="0.2">
      <c r="Y916" s="39"/>
    </row>
    <row r="917" spans="25:25" ht="12.75" x14ac:dyDescent="0.2">
      <c r="Y917" s="39"/>
    </row>
    <row r="918" spans="25:25" ht="12.75" x14ac:dyDescent="0.2">
      <c r="Y918" s="39"/>
    </row>
    <row r="919" spans="25:25" ht="12.75" x14ac:dyDescent="0.2">
      <c r="Y919" s="39"/>
    </row>
    <row r="920" spans="25:25" ht="12.75" x14ac:dyDescent="0.2">
      <c r="Y920" s="39"/>
    </row>
    <row r="921" spans="25:25" ht="12.75" x14ac:dyDescent="0.2">
      <c r="Y921" s="39"/>
    </row>
    <row r="922" spans="25:25" ht="12.75" x14ac:dyDescent="0.2">
      <c r="Y922" s="39"/>
    </row>
    <row r="923" spans="25:25" ht="12.75" x14ac:dyDescent="0.2">
      <c r="Y923" s="39"/>
    </row>
    <row r="924" spans="25:25" ht="12.75" x14ac:dyDescent="0.2">
      <c r="Y924" s="39"/>
    </row>
    <row r="925" spans="25:25" ht="12.75" x14ac:dyDescent="0.2">
      <c r="Y925" s="39"/>
    </row>
    <row r="926" spans="25:25" ht="12.75" x14ac:dyDescent="0.2">
      <c r="Y926" s="39"/>
    </row>
    <row r="927" spans="25:25" ht="12.75" x14ac:dyDescent="0.2">
      <c r="Y927" s="39"/>
    </row>
    <row r="928" spans="25:25" ht="12.75" x14ac:dyDescent="0.2">
      <c r="Y928" s="39"/>
    </row>
    <row r="929" spans="25:25" ht="12.75" x14ac:dyDescent="0.2">
      <c r="Y929" s="39"/>
    </row>
    <row r="930" spans="25:25" ht="12.75" x14ac:dyDescent="0.2">
      <c r="Y930" s="39"/>
    </row>
    <row r="931" spans="25:25" ht="12.75" x14ac:dyDescent="0.2">
      <c r="Y931" s="39"/>
    </row>
    <row r="932" spans="25:25" ht="12.75" x14ac:dyDescent="0.2">
      <c r="Y932" s="39"/>
    </row>
    <row r="933" spans="25:25" ht="12.75" x14ac:dyDescent="0.2">
      <c r="Y933" s="39"/>
    </row>
    <row r="934" spans="25:25" ht="12.75" x14ac:dyDescent="0.2">
      <c r="Y934" s="39"/>
    </row>
    <row r="935" spans="25:25" ht="12.75" x14ac:dyDescent="0.2">
      <c r="Y935" s="39"/>
    </row>
    <row r="936" spans="25:25" ht="12.75" x14ac:dyDescent="0.2">
      <c r="Y936" s="39"/>
    </row>
    <row r="937" spans="25:25" ht="12.75" x14ac:dyDescent="0.2">
      <c r="Y937" s="39"/>
    </row>
    <row r="938" spans="25:25" ht="12.75" x14ac:dyDescent="0.2">
      <c r="Y938" s="39"/>
    </row>
    <row r="939" spans="25:25" ht="12.75" x14ac:dyDescent="0.2">
      <c r="Y939" s="39"/>
    </row>
    <row r="940" spans="25:25" ht="12.75" x14ac:dyDescent="0.2">
      <c r="Y940" s="39"/>
    </row>
    <row r="941" spans="25:25" ht="12.75" x14ac:dyDescent="0.2">
      <c r="Y941" s="39"/>
    </row>
    <row r="942" spans="25:25" ht="12.75" x14ac:dyDescent="0.2">
      <c r="Y942" s="39"/>
    </row>
    <row r="943" spans="25:25" ht="12.75" x14ac:dyDescent="0.2">
      <c r="Y943" s="39"/>
    </row>
    <row r="944" spans="25:25" ht="12.75" x14ac:dyDescent="0.2">
      <c r="Y944" s="39"/>
    </row>
    <row r="945" spans="25:25" ht="12.75" x14ac:dyDescent="0.2">
      <c r="Y945" s="39"/>
    </row>
    <row r="946" spans="25:25" ht="12.75" x14ac:dyDescent="0.2">
      <c r="Y946" s="39"/>
    </row>
    <row r="947" spans="25:25" ht="12.75" x14ac:dyDescent="0.2">
      <c r="Y947" s="39"/>
    </row>
    <row r="948" spans="25:25" ht="12.75" x14ac:dyDescent="0.2">
      <c r="Y948" s="39"/>
    </row>
    <row r="949" spans="25:25" ht="12.75" x14ac:dyDescent="0.2">
      <c r="Y949" s="39"/>
    </row>
    <row r="950" spans="25:25" ht="12.75" x14ac:dyDescent="0.2">
      <c r="Y950" s="39"/>
    </row>
    <row r="951" spans="25:25" ht="12.75" x14ac:dyDescent="0.2">
      <c r="Y951" s="39"/>
    </row>
    <row r="952" spans="25:25" ht="12.75" x14ac:dyDescent="0.2">
      <c r="Y952" s="39"/>
    </row>
    <row r="953" spans="25:25" ht="12.75" x14ac:dyDescent="0.2">
      <c r="Y953" s="39"/>
    </row>
    <row r="954" spans="25:25" ht="12.75" x14ac:dyDescent="0.2">
      <c r="Y954" s="39"/>
    </row>
    <row r="955" spans="25:25" ht="12.75" x14ac:dyDescent="0.2">
      <c r="Y955" s="39"/>
    </row>
    <row r="956" spans="25:25" ht="12.75" x14ac:dyDescent="0.2">
      <c r="Y956" s="39"/>
    </row>
    <row r="957" spans="25:25" ht="12.75" x14ac:dyDescent="0.2">
      <c r="Y957" s="39"/>
    </row>
    <row r="958" spans="25:25" ht="12.75" x14ac:dyDescent="0.2">
      <c r="Y958" s="39"/>
    </row>
    <row r="959" spans="25:25" ht="12.75" x14ac:dyDescent="0.2">
      <c r="Y959" s="39"/>
    </row>
    <row r="960" spans="25:25" ht="12.75" x14ac:dyDescent="0.2">
      <c r="Y960" s="39"/>
    </row>
    <row r="961" spans="25:25" ht="12.75" x14ac:dyDescent="0.2">
      <c r="Y961" s="39"/>
    </row>
    <row r="962" spans="25:25" ht="12.75" x14ac:dyDescent="0.2">
      <c r="Y962" s="39"/>
    </row>
    <row r="963" spans="25:25" ht="12.75" x14ac:dyDescent="0.2">
      <c r="Y963" s="39"/>
    </row>
    <row r="964" spans="25:25" ht="12.75" x14ac:dyDescent="0.2">
      <c r="Y964" s="39"/>
    </row>
    <row r="965" spans="25:25" ht="12.75" x14ac:dyDescent="0.2">
      <c r="Y965" s="39"/>
    </row>
    <row r="966" spans="25:25" ht="12.75" x14ac:dyDescent="0.2">
      <c r="Y966" s="39"/>
    </row>
    <row r="967" spans="25:25" ht="12.75" x14ac:dyDescent="0.2">
      <c r="Y967" s="39"/>
    </row>
    <row r="968" spans="25:25" ht="12.75" x14ac:dyDescent="0.2">
      <c r="Y968" s="39"/>
    </row>
    <row r="969" spans="25:25" ht="12.75" x14ac:dyDescent="0.2">
      <c r="Y969" s="39"/>
    </row>
    <row r="970" spans="25:25" ht="12.75" x14ac:dyDescent="0.2">
      <c r="Y970" s="39"/>
    </row>
    <row r="971" spans="25:25" ht="12.75" x14ac:dyDescent="0.2">
      <c r="Y971" s="39"/>
    </row>
    <row r="972" spans="25:25" ht="12.75" x14ac:dyDescent="0.2">
      <c r="Y972" s="39"/>
    </row>
    <row r="973" spans="25:25" ht="12.75" x14ac:dyDescent="0.2">
      <c r="Y973" s="39"/>
    </row>
    <row r="974" spans="25:25" ht="12.75" x14ac:dyDescent="0.2">
      <c r="Y974" s="39"/>
    </row>
    <row r="975" spans="25:25" ht="12.75" x14ac:dyDescent="0.2">
      <c r="Y975" s="39"/>
    </row>
    <row r="976" spans="25:25" ht="12.75" x14ac:dyDescent="0.2">
      <c r="Y976" s="39"/>
    </row>
    <row r="977" spans="25:25" ht="12.75" x14ac:dyDescent="0.2">
      <c r="Y977" s="39"/>
    </row>
    <row r="978" spans="25:25" ht="12.75" x14ac:dyDescent="0.2">
      <c r="Y978" s="39"/>
    </row>
    <row r="979" spans="25:25" ht="12.75" x14ac:dyDescent="0.2">
      <c r="Y979" s="39"/>
    </row>
    <row r="980" spans="25:25" ht="12.75" x14ac:dyDescent="0.2">
      <c r="Y980" s="39"/>
    </row>
    <row r="981" spans="25:25" ht="12.75" x14ac:dyDescent="0.2">
      <c r="Y981" s="39"/>
    </row>
    <row r="982" spans="25:25" ht="12.75" x14ac:dyDescent="0.2">
      <c r="Y982" s="39"/>
    </row>
    <row r="983" spans="25:25" ht="12.75" x14ac:dyDescent="0.2">
      <c r="Y983" s="39"/>
    </row>
    <row r="984" spans="25:25" ht="12.75" x14ac:dyDescent="0.2">
      <c r="Y984" s="39"/>
    </row>
    <row r="985" spans="25:25" ht="12.75" x14ac:dyDescent="0.2">
      <c r="Y985" s="39"/>
    </row>
    <row r="986" spans="25:25" ht="12.75" x14ac:dyDescent="0.2">
      <c r="Y986" s="39"/>
    </row>
    <row r="987" spans="25:25" ht="12.75" x14ac:dyDescent="0.2">
      <c r="Y987" s="39"/>
    </row>
    <row r="988" spans="25:25" ht="12.75" x14ac:dyDescent="0.2">
      <c r="Y988" s="39"/>
    </row>
    <row r="989" spans="25:25" ht="12.75" x14ac:dyDescent="0.2">
      <c r="Y989" s="39"/>
    </row>
    <row r="990" spans="25:25" ht="12.75" x14ac:dyDescent="0.2">
      <c r="Y990" s="39"/>
    </row>
    <row r="991" spans="25:25" ht="12.75" x14ac:dyDescent="0.2">
      <c r="Y991" s="39"/>
    </row>
    <row r="992" spans="25:25" ht="12.75" x14ac:dyDescent="0.2">
      <c r="Y992" s="39"/>
    </row>
  </sheetData>
  <mergeCells count="63">
    <mergeCell ref="O30:Q30"/>
    <mergeCell ref="O31:Q31"/>
    <mergeCell ref="U31:V31"/>
    <mergeCell ref="O32:Q32"/>
    <mergeCell ref="U32:V32"/>
    <mergeCell ref="AC11:AK200"/>
    <mergeCell ref="B27:B32"/>
    <mergeCell ref="D27:G27"/>
    <mergeCell ref="I27:L27"/>
    <mergeCell ref="N27:Q27"/>
    <mergeCell ref="S27:V27"/>
    <mergeCell ref="X27:AA27"/>
    <mergeCell ref="D28:G32"/>
    <mergeCell ref="I28:L32"/>
    <mergeCell ref="O28:Q28"/>
    <mergeCell ref="O29:Q29"/>
    <mergeCell ref="Z21:AA21"/>
    <mergeCell ref="I22:L22"/>
    <mergeCell ref="N22:Q22"/>
    <mergeCell ref="S22:V22"/>
    <mergeCell ref="X22:AA22"/>
    <mergeCell ref="X18:AA18"/>
    <mergeCell ref="D19:G23"/>
    <mergeCell ref="I19:L19"/>
    <mergeCell ref="N19:Q19"/>
    <mergeCell ref="S19:V19"/>
    <mergeCell ref="Z19:AA19"/>
    <mergeCell ref="I20:L20"/>
    <mergeCell ref="N20:Q20"/>
    <mergeCell ref="S20:V20"/>
    <mergeCell ref="Z20:AA20"/>
    <mergeCell ref="B18:B23"/>
    <mergeCell ref="D18:G18"/>
    <mergeCell ref="I18:L18"/>
    <mergeCell ref="N18:Q18"/>
    <mergeCell ref="S18:V18"/>
    <mergeCell ref="I21:L21"/>
    <mergeCell ref="N21:Q21"/>
    <mergeCell ref="S21:V21"/>
    <mergeCell ref="I23:L23"/>
    <mergeCell ref="N23:Q23"/>
    <mergeCell ref="S23:V23"/>
    <mergeCell ref="X9:AA9"/>
    <mergeCell ref="E10:G14"/>
    <mergeCell ref="I10:L10"/>
    <mergeCell ref="N10:Q10"/>
    <mergeCell ref="D11:D13"/>
    <mergeCell ref="I11:L14"/>
    <mergeCell ref="N11:Q11"/>
    <mergeCell ref="X11:AA11"/>
    <mergeCell ref="N12:Q12"/>
    <mergeCell ref="U12:V12"/>
    <mergeCell ref="U14:V14"/>
    <mergeCell ref="O2:V2"/>
    <mergeCell ref="B4:K6"/>
    <mergeCell ref="B9:B14"/>
    <mergeCell ref="D9:G9"/>
    <mergeCell ref="I9:L9"/>
    <mergeCell ref="N9:Q9"/>
    <mergeCell ref="S9:V9"/>
    <mergeCell ref="N13:Q13"/>
    <mergeCell ref="U13:V13"/>
    <mergeCell ref="N14:Q14"/>
  </mergeCells>
  <dataValidations count="4">
    <dataValidation type="list" allowBlank="1" showInputMessage="1" showErrorMessage="1" sqref="Z19:AA19" xr:uid="{4248D46D-260B-43C0-BD41-C9E6087C86BD}">
      <formula1>$I$20:$I$23</formula1>
    </dataValidation>
    <dataValidation type="list" allowBlank="1" showInputMessage="1" showErrorMessage="1" sqref="I10:L10" xr:uid="{468993CA-154D-45AE-A0B0-B35F4622A653}">
      <formula1>$AE$2:$AE$7</formula1>
    </dataValidation>
    <dataValidation type="list" allowBlank="1" showInputMessage="1" showErrorMessage="1" sqref="U12 U31:V31" xr:uid="{3124F654-996B-455A-A9F0-D44D51CFBFC0}">
      <formula1>$AC$3:$AC$4</formula1>
    </dataValidation>
    <dataValidation type="list" allowBlank="1" showInputMessage="1" showErrorMessage="1" sqref="D11" xr:uid="{C715FCD5-A944-48A1-B4CD-5AC3BE5FBE3F}">
      <formula1>"1,2,3,4,5,6,7,8,9,10"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8"/>
  <sheetViews>
    <sheetView showGridLines="0" workbookViewId="0">
      <pane ySplit="9" topLeftCell="A10" activePane="bottomLeft" state="frozen"/>
      <selection pane="bottomLeft" activeCell="K11" sqref="K11"/>
    </sheetView>
  </sheetViews>
  <sheetFormatPr defaultColWidth="12.5703125" defaultRowHeight="15.75" customHeight="1" x14ac:dyDescent="0.2"/>
  <cols>
    <col min="1" max="1" width="2.85546875" customWidth="1"/>
    <col min="2" max="2" width="5.7109375" customWidth="1"/>
    <col min="3" max="3" width="44.140625" customWidth="1"/>
    <col min="4" max="4" width="5.7109375" customWidth="1"/>
    <col min="5" max="5" width="44.140625" customWidth="1"/>
    <col min="6" max="6" width="5.7109375" customWidth="1"/>
    <col min="7" max="7" width="44.140625" customWidth="1"/>
    <col min="13" max="14" width="2.85546875" customWidth="1"/>
    <col min="16" max="16" width="2.85546875" customWidth="1"/>
    <col min="18" max="18" width="2.85546875" customWidth="1"/>
    <col min="20" max="20" width="85.5703125" customWidth="1"/>
  </cols>
  <sheetData>
    <row r="1" spans="1:33" ht="10.5" customHeight="1" x14ac:dyDescent="0.55000000000000004">
      <c r="A1" s="1"/>
      <c r="B1" s="2"/>
      <c r="C1" s="3"/>
      <c r="D1" s="3"/>
      <c r="E1" s="3"/>
      <c r="F1" s="4"/>
      <c r="G1" s="4"/>
      <c r="H1" s="5"/>
      <c r="I1" s="6"/>
      <c r="J1" s="7"/>
      <c r="K1" s="7"/>
      <c r="L1" s="7"/>
      <c r="M1" s="8"/>
      <c r="N1" s="9"/>
      <c r="O1" s="10" t="str">
        <f>CHAR(169) &amp; " Kinesis Projects Limited, 2024"</f>
        <v>© Kinesis Projects Limited, 2024</v>
      </c>
      <c r="P1" s="9"/>
      <c r="Q1" s="9"/>
      <c r="R1" s="9"/>
      <c r="S1" s="9"/>
      <c r="T1" s="9"/>
    </row>
    <row r="2" spans="1:33" ht="38.25" x14ac:dyDescent="0.55000000000000004">
      <c r="A2" s="1"/>
      <c r="B2" s="11" t="s">
        <v>0</v>
      </c>
      <c r="C2" s="12"/>
      <c r="D2" s="12"/>
      <c r="E2" s="12"/>
      <c r="F2" s="13"/>
      <c r="G2" s="13"/>
      <c r="H2" s="341" t="str">
        <f>ROUND(SUM(M10:M1008)/SUM(H10:H1008),2)*100&amp;"% COMPLETE"</f>
        <v>11% COMPLETE</v>
      </c>
      <c r="I2" s="342"/>
      <c r="J2" s="342"/>
      <c r="K2" s="342"/>
      <c r="L2" s="342"/>
      <c r="M2" s="8"/>
      <c r="N2" s="9"/>
      <c r="O2" s="14" t="s">
        <v>1</v>
      </c>
      <c r="P2" s="9"/>
      <c r="Q2" s="14" t="s">
        <v>2</v>
      </c>
      <c r="R2" s="9"/>
      <c r="S2" s="14" t="s">
        <v>3</v>
      </c>
      <c r="T2" s="9"/>
    </row>
    <row r="3" spans="1:33" ht="21" customHeight="1" x14ac:dyDescent="0.2">
      <c r="A3" s="3"/>
      <c r="B3" s="3"/>
      <c r="C3" s="3"/>
      <c r="D3" s="3"/>
      <c r="E3" s="3"/>
      <c r="F3" s="3"/>
      <c r="G3" s="3"/>
      <c r="H3" s="15"/>
      <c r="I3" s="6"/>
      <c r="J3" s="7"/>
      <c r="K3" s="7"/>
      <c r="L3" s="7"/>
      <c r="M3" s="8"/>
      <c r="N3" s="9"/>
      <c r="O3" s="16" t="s">
        <v>4</v>
      </c>
      <c r="P3" s="9"/>
      <c r="Q3" s="16" t="s">
        <v>5</v>
      </c>
      <c r="R3" s="9"/>
      <c r="S3" s="17">
        <v>1</v>
      </c>
      <c r="T3" s="9"/>
    </row>
    <row r="4" spans="1:33" ht="21" customHeight="1" x14ac:dyDescent="0.2">
      <c r="A4" s="18"/>
      <c r="B4" s="19" t="s">
        <v>6</v>
      </c>
      <c r="C4" s="20"/>
      <c r="D4" s="21" t="s">
        <v>7</v>
      </c>
      <c r="E4" s="21"/>
      <c r="I4" s="343">
        <f>COUNTIFS(J10:J17,"Green",K10:K17,"&gt;0")+COUNTIFS(J10:J17,"Red",K10:K17,0)+COUNTIFS(J10:J17,"Amber",K10:K17,0)</f>
        <v>3</v>
      </c>
      <c r="J4" s="345" t="s">
        <v>8</v>
      </c>
      <c r="K4" s="346">
        <f>(SUMIFS(M10:M17,L10:L17,"Later")+SUMIFS(M10:M17,L10:L17,"Next"))/SUM(M10:M17)</f>
        <v>0.57384987893462458</v>
      </c>
      <c r="L4" s="345" t="s">
        <v>9</v>
      </c>
      <c r="M4" s="8"/>
      <c r="N4" s="22"/>
      <c r="O4" s="16" t="s">
        <v>10</v>
      </c>
      <c r="P4" s="22"/>
      <c r="Q4" s="16" t="s">
        <v>11</v>
      </c>
      <c r="R4" s="22"/>
      <c r="S4" s="17">
        <v>2</v>
      </c>
      <c r="T4" s="9"/>
    </row>
    <row r="5" spans="1:33" ht="21" customHeight="1" x14ac:dyDescent="0.2">
      <c r="A5" s="18"/>
      <c r="B5" s="19" t="s">
        <v>12</v>
      </c>
      <c r="C5" s="20"/>
      <c r="D5" s="21" t="s">
        <v>13</v>
      </c>
      <c r="E5" s="21"/>
      <c r="I5" s="344"/>
      <c r="J5" s="344"/>
      <c r="K5" s="344"/>
      <c r="L5" s="344"/>
      <c r="M5" s="8"/>
      <c r="N5" s="22"/>
      <c r="O5" s="16" t="s">
        <v>14</v>
      </c>
      <c r="P5" s="22"/>
      <c r="Q5" s="16" t="s">
        <v>15</v>
      </c>
      <c r="R5" s="22"/>
      <c r="S5" s="17">
        <v>3</v>
      </c>
      <c r="T5" s="9"/>
    </row>
    <row r="6" spans="1:33" ht="21" customHeight="1" x14ac:dyDescent="0.2">
      <c r="A6" s="3"/>
      <c r="B6" s="19" t="s">
        <v>16</v>
      </c>
      <c r="C6" s="20"/>
      <c r="D6" s="21" t="s">
        <v>17</v>
      </c>
      <c r="E6" s="21"/>
      <c r="I6" s="344"/>
      <c r="J6" s="344"/>
      <c r="K6" s="344"/>
      <c r="L6" s="344"/>
      <c r="M6" s="8"/>
      <c r="N6" s="9"/>
      <c r="O6" s="22"/>
      <c r="P6" s="9"/>
      <c r="Q6" s="9"/>
      <c r="R6" s="9"/>
      <c r="S6" s="17">
        <v>5</v>
      </c>
      <c r="T6" s="9"/>
    </row>
    <row r="7" spans="1:33" ht="21" customHeight="1" x14ac:dyDescent="0.2">
      <c r="A7" s="3"/>
      <c r="B7" s="3"/>
      <c r="C7" s="3"/>
      <c r="D7" s="3"/>
      <c r="E7" s="3"/>
      <c r="F7" s="3"/>
      <c r="G7" s="3"/>
      <c r="H7" s="15"/>
      <c r="I7" s="6"/>
      <c r="J7" s="7"/>
      <c r="K7" s="7"/>
      <c r="L7" s="7"/>
      <c r="M7" s="8"/>
      <c r="N7" s="9"/>
      <c r="O7" s="22"/>
      <c r="P7" s="9"/>
      <c r="Q7" s="9"/>
      <c r="R7" s="9"/>
      <c r="S7" s="17">
        <v>8</v>
      </c>
      <c r="T7" s="9"/>
    </row>
    <row r="8" spans="1:33" ht="21" customHeight="1" x14ac:dyDescent="0.2">
      <c r="A8" s="3"/>
      <c r="B8" s="348" t="s">
        <v>18</v>
      </c>
      <c r="C8" s="349"/>
      <c r="D8" s="350" t="s">
        <v>19</v>
      </c>
      <c r="E8" s="344"/>
      <c r="F8" s="351" t="s">
        <v>20</v>
      </c>
      <c r="G8" s="344"/>
      <c r="H8" s="352" t="s">
        <v>21</v>
      </c>
      <c r="I8" s="344"/>
      <c r="J8" s="344"/>
      <c r="K8" s="344"/>
      <c r="L8" s="344"/>
      <c r="M8" s="8"/>
      <c r="N8" s="23"/>
      <c r="O8" s="22"/>
      <c r="P8" s="23"/>
      <c r="Q8" s="23"/>
      <c r="R8" s="23"/>
      <c r="S8" s="17">
        <v>13</v>
      </c>
      <c r="T8" s="9"/>
    </row>
    <row r="9" spans="1:33" ht="21" customHeight="1" x14ac:dyDescent="0.2">
      <c r="A9" s="24"/>
      <c r="B9" s="25" t="s">
        <v>22</v>
      </c>
      <c r="C9" s="25" t="s">
        <v>23</v>
      </c>
      <c r="D9" s="25" t="s">
        <v>22</v>
      </c>
      <c r="E9" s="26" t="s">
        <v>23</v>
      </c>
      <c r="F9" s="27" t="s">
        <v>22</v>
      </c>
      <c r="G9" s="27" t="s">
        <v>23</v>
      </c>
      <c r="H9" s="28" t="s">
        <v>3</v>
      </c>
      <c r="I9" s="28" t="s">
        <v>24</v>
      </c>
      <c r="J9" s="28" t="s">
        <v>2</v>
      </c>
      <c r="K9" s="28" t="s">
        <v>25</v>
      </c>
      <c r="L9" s="28" t="s">
        <v>1</v>
      </c>
      <c r="M9" s="8"/>
      <c r="N9" s="23"/>
      <c r="O9" s="22"/>
      <c r="P9" s="23"/>
      <c r="Q9" s="23"/>
      <c r="R9" s="23"/>
      <c r="S9" s="17">
        <v>21</v>
      </c>
      <c r="T9" s="9"/>
    </row>
    <row r="10" spans="1:33" ht="21" customHeight="1" x14ac:dyDescent="0.2">
      <c r="A10" s="29"/>
      <c r="B10" s="53" t="str">
        <f>IF(C10&lt;&gt;"","o1","")</f>
        <v>o1</v>
      </c>
      <c r="C10" s="54" t="s">
        <v>26</v>
      </c>
      <c r="D10" s="53" t="str">
        <f>IF(E10&lt;&gt;"","s1","")</f>
        <v>s1</v>
      </c>
      <c r="E10" s="54" t="s">
        <v>27</v>
      </c>
      <c r="F10" s="53" t="str">
        <f>IF(G10&lt;&gt;"","b1","")</f>
        <v>b1</v>
      </c>
      <c r="G10" s="54" t="s">
        <v>28</v>
      </c>
      <c r="H10" s="55">
        <v>8</v>
      </c>
      <c r="I10" s="56">
        <v>0.22</v>
      </c>
      <c r="J10" s="53" t="s">
        <v>5</v>
      </c>
      <c r="K10" s="53">
        <f>IF($G10&lt;&gt;"",COUNTIFS('Issue Tracker'!$I$10:$I$200,'Scope Tracker'!$G10,'Issue Tracker'!$A$10:$A$200,"&gt;0"),"")</f>
        <v>1</v>
      </c>
      <c r="L10" s="53" t="s">
        <v>4</v>
      </c>
      <c r="M10" s="8">
        <f t="shared" ref="M10:M264" si="0">I10*H10</f>
        <v>1.76</v>
      </c>
      <c r="N10" s="9"/>
      <c r="O10" s="22"/>
      <c r="P10" s="9"/>
      <c r="Q10" s="9"/>
      <c r="R10" s="9"/>
      <c r="S10" s="9"/>
      <c r="T10" s="31"/>
      <c r="U10" s="29"/>
      <c r="V10" s="29"/>
      <c r="W10" s="29"/>
      <c r="X10" s="29"/>
      <c r="Y10" s="29"/>
      <c r="Z10" s="29"/>
      <c r="AA10" s="29"/>
      <c r="AB10" s="29"/>
      <c r="AC10" s="29"/>
      <c r="AD10" s="29"/>
      <c r="AE10" s="29"/>
      <c r="AF10" s="29"/>
      <c r="AG10" s="29"/>
    </row>
    <row r="11" spans="1:33" ht="21" customHeight="1" x14ac:dyDescent="0.2">
      <c r="A11" s="29"/>
      <c r="B11" s="53" t="str">
        <f t="shared" ref="B11:B200" si="1">IF(C11&lt;&gt;"","o"&amp;INT(REPLACE(B10,1,1,""))+1,"")</f>
        <v>o2</v>
      </c>
      <c r="C11" s="54" t="s">
        <v>26</v>
      </c>
      <c r="D11" s="53" t="str">
        <f t="shared" ref="D11:D200" si="2">IF(E11&lt;&gt;"","s"&amp;INT(REPLACE(D10,1,1,""))+1,"")</f>
        <v>s2</v>
      </c>
      <c r="E11" s="54" t="s">
        <v>27</v>
      </c>
      <c r="F11" s="53" t="str">
        <f t="shared" ref="F11:F200" si="3">IF(G11&lt;&gt;"","b"&amp;INT(REPLACE(F10,1,1,""))+1,"")</f>
        <v>b2</v>
      </c>
      <c r="G11" s="54" t="s">
        <v>29</v>
      </c>
      <c r="H11" s="53">
        <v>2</v>
      </c>
      <c r="I11" s="56">
        <v>0.47</v>
      </c>
      <c r="J11" s="53" t="s">
        <v>11</v>
      </c>
      <c r="K11" s="53">
        <f>IF($G11&lt;&gt;"",COUNTIFS('Issue Tracker'!$I$10:$I$200,'Scope Tracker'!$G11,'Issue Tracker'!$A$10:$A$200,"&gt;0"),"")</f>
        <v>0</v>
      </c>
      <c r="L11" s="53" t="s">
        <v>14</v>
      </c>
      <c r="M11" s="8">
        <f t="shared" si="0"/>
        <v>0.94</v>
      </c>
      <c r="N11" s="22"/>
      <c r="O11" s="306" t="s">
        <v>91</v>
      </c>
      <c r="P11" s="347"/>
      <c r="Q11" s="347"/>
      <c r="R11" s="347"/>
      <c r="S11" s="347"/>
      <c r="T11" s="347"/>
      <c r="U11" s="29"/>
      <c r="V11" s="29"/>
      <c r="W11" s="29"/>
      <c r="X11" s="29"/>
      <c r="Y11" s="29"/>
      <c r="Z11" s="29"/>
      <c r="AA11" s="29"/>
      <c r="AB11" s="29"/>
      <c r="AC11" s="29"/>
      <c r="AD11" s="29"/>
      <c r="AE11" s="29"/>
      <c r="AF11" s="29"/>
      <c r="AG11" s="29"/>
    </row>
    <row r="12" spans="1:33" ht="21" customHeight="1" x14ac:dyDescent="0.2">
      <c r="A12" s="29"/>
      <c r="B12" s="53" t="str">
        <f t="shared" si="1"/>
        <v>o3</v>
      </c>
      <c r="C12" s="54" t="s">
        <v>26</v>
      </c>
      <c r="D12" s="53" t="str">
        <f t="shared" si="2"/>
        <v>s3</v>
      </c>
      <c r="E12" s="54" t="s">
        <v>27</v>
      </c>
      <c r="F12" s="53" t="str">
        <f t="shared" si="3"/>
        <v>b3</v>
      </c>
      <c r="G12" s="54" t="s">
        <v>30</v>
      </c>
      <c r="H12" s="53">
        <v>3</v>
      </c>
      <c r="I12" s="56">
        <v>0.11</v>
      </c>
      <c r="J12" s="53" t="s">
        <v>15</v>
      </c>
      <c r="K12" s="53">
        <f>IF($G12&lt;&gt;"",COUNTIFS('Issue Tracker'!$I$10:$I$200,'Scope Tracker'!$G12,'Issue Tracker'!$A$10:$A$200,"&gt;0"),"")</f>
        <v>0</v>
      </c>
      <c r="L12" s="53" t="s">
        <v>10</v>
      </c>
      <c r="M12" s="8">
        <f t="shared" si="0"/>
        <v>0.33</v>
      </c>
      <c r="N12" s="22"/>
      <c r="O12" s="347"/>
      <c r="P12" s="347"/>
      <c r="Q12" s="347"/>
      <c r="R12" s="347"/>
      <c r="S12" s="347"/>
      <c r="T12" s="347"/>
      <c r="U12" s="29"/>
      <c r="V12" s="29"/>
      <c r="W12" s="29"/>
      <c r="X12" s="29"/>
      <c r="Y12" s="29"/>
      <c r="Z12" s="29"/>
      <c r="AA12" s="29"/>
      <c r="AB12" s="29"/>
      <c r="AC12" s="29"/>
      <c r="AD12" s="29"/>
      <c r="AE12" s="29"/>
      <c r="AF12" s="29"/>
      <c r="AG12" s="29"/>
    </row>
    <row r="13" spans="1:33" ht="21" customHeight="1" x14ac:dyDescent="0.2">
      <c r="A13" s="29"/>
      <c r="B13" s="53" t="str">
        <f t="shared" si="1"/>
        <v>o4</v>
      </c>
      <c r="C13" s="54" t="s">
        <v>26</v>
      </c>
      <c r="D13" s="53" t="str">
        <f t="shared" si="2"/>
        <v>s4</v>
      </c>
      <c r="E13" s="54" t="s">
        <v>31</v>
      </c>
      <c r="F13" s="53" t="str">
        <f t="shared" si="3"/>
        <v>b4</v>
      </c>
      <c r="G13" s="54" t="s">
        <v>32</v>
      </c>
      <c r="H13" s="53">
        <v>5</v>
      </c>
      <c r="I13" s="56">
        <v>0.22</v>
      </c>
      <c r="J13" s="53" t="s">
        <v>11</v>
      </c>
      <c r="K13" s="53">
        <f>IF($G13&lt;&gt;"",COUNTIFS('Issue Tracker'!$I$10:$I$200,'Scope Tracker'!$G13,'Issue Tracker'!$A$10:$A$200,"&gt;0"),"")</f>
        <v>0</v>
      </c>
      <c r="L13" s="53" t="s">
        <v>14</v>
      </c>
      <c r="M13" s="8">
        <f t="shared" si="0"/>
        <v>1.1000000000000001</v>
      </c>
      <c r="N13" s="22"/>
      <c r="O13" s="347"/>
      <c r="P13" s="347"/>
      <c r="Q13" s="347"/>
      <c r="R13" s="347"/>
      <c r="S13" s="347"/>
      <c r="T13" s="347"/>
      <c r="U13" s="29"/>
      <c r="V13" s="29"/>
      <c r="W13" s="29"/>
      <c r="X13" s="29"/>
      <c r="Y13" s="29"/>
      <c r="Z13" s="29"/>
      <c r="AA13" s="29"/>
      <c r="AB13" s="29"/>
      <c r="AC13" s="29"/>
      <c r="AD13" s="29"/>
      <c r="AE13" s="29"/>
      <c r="AF13" s="29"/>
      <c r="AG13" s="29"/>
    </row>
    <row r="14" spans="1:33" ht="21" customHeight="1" x14ac:dyDescent="0.2">
      <c r="A14" s="29"/>
      <c r="B14" s="53" t="str">
        <f t="shared" si="1"/>
        <v>o5</v>
      </c>
      <c r="C14" s="54" t="s">
        <v>26</v>
      </c>
      <c r="D14" s="53" t="str">
        <f t="shared" si="2"/>
        <v>s5</v>
      </c>
      <c r="E14" s="54" t="s">
        <v>31</v>
      </c>
      <c r="F14" s="53" t="str">
        <f t="shared" si="3"/>
        <v>b5</v>
      </c>
      <c r="G14" s="54" t="s">
        <v>33</v>
      </c>
      <c r="H14" s="53">
        <v>8</v>
      </c>
      <c r="I14" s="56">
        <v>0</v>
      </c>
      <c r="J14" s="53" t="s">
        <v>5</v>
      </c>
      <c r="K14" s="53">
        <f>IF($G14&lt;&gt;"",COUNTIFS('Issue Tracker'!$I$10:$I$200,'Scope Tracker'!$G14,'Issue Tracker'!$A$10:$A$200,"&gt;0"),"")</f>
        <v>1</v>
      </c>
      <c r="L14" s="53" t="s">
        <v>14</v>
      </c>
      <c r="M14" s="8">
        <f t="shared" si="0"/>
        <v>0</v>
      </c>
      <c r="N14" s="22"/>
      <c r="O14" s="347"/>
      <c r="P14" s="347"/>
      <c r="Q14" s="347"/>
      <c r="R14" s="347"/>
      <c r="S14" s="347"/>
      <c r="T14" s="347"/>
      <c r="U14" s="29"/>
      <c r="V14" s="29"/>
      <c r="W14" s="29"/>
      <c r="X14" s="29"/>
      <c r="Y14" s="29"/>
      <c r="Z14" s="29"/>
      <c r="AA14" s="29"/>
      <c r="AB14" s="29"/>
      <c r="AC14" s="29"/>
      <c r="AD14" s="29"/>
      <c r="AE14" s="29"/>
      <c r="AF14" s="29"/>
      <c r="AG14" s="29"/>
    </row>
    <row r="15" spans="1:33" ht="21" customHeight="1" x14ac:dyDescent="0.2">
      <c r="A15" s="29"/>
      <c r="B15" s="53" t="str">
        <f t="shared" si="1"/>
        <v>o6</v>
      </c>
      <c r="C15" s="54" t="s">
        <v>34</v>
      </c>
      <c r="D15" s="53" t="str">
        <f t="shared" si="2"/>
        <v>s6</v>
      </c>
      <c r="E15" s="54" t="s">
        <v>35</v>
      </c>
      <c r="F15" s="53" t="str">
        <f t="shared" si="3"/>
        <v>b6</v>
      </c>
      <c r="G15" s="54" t="s">
        <v>36</v>
      </c>
      <c r="H15" s="53">
        <v>3</v>
      </c>
      <c r="I15" s="56">
        <v>0</v>
      </c>
      <c r="J15" s="53" t="s">
        <v>15</v>
      </c>
      <c r="K15" s="53">
        <f>IF($G15&lt;&gt;"",COUNTIFS('Issue Tracker'!$I$10:$I$200,'Scope Tracker'!$G15,'Issue Tracker'!$A$10:$A$200,"&gt;0"),"")</f>
        <v>0</v>
      </c>
      <c r="L15" s="53" t="s">
        <v>14</v>
      </c>
      <c r="M15" s="8">
        <f t="shared" si="0"/>
        <v>0</v>
      </c>
      <c r="N15" s="22"/>
      <c r="O15" s="347"/>
      <c r="P15" s="347"/>
      <c r="Q15" s="347"/>
      <c r="R15" s="347"/>
      <c r="S15" s="347"/>
      <c r="T15" s="347"/>
      <c r="U15" s="29"/>
      <c r="V15" s="29"/>
      <c r="W15" s="29"/>
      <c r="X15" s="29"/>
      <c r="Y15" s="29"/>
      <c r="Z15" s="29"/>
      <c r="AA15" s="29"/>
      <c r="AB15" s="29"/>
      <c r="AC15" s="29"/>
      <c r="AD15" s="29"/>
      <c r="AE15" s="29"/>
      <c r="AF15" s="29"/>
      <c r="AG15" s="29"/>
    </row>
    <row r="16" spans="1:33" ht="21" customHeight="1" x14ac:dyDescent="0.2">
      <c r="A16" s="29"/>
      <c r="B16" s="53" t="str">
        <f t="shared" si="1"/>
        <v>o7</v>
      </c>
      <c r="C16" s="54" t="s">
        <v>34</v>
      </c>
      <c r="D16" s="53" t="str">
        <f t="shared" si="2"/>
        <v>s7</v>
      </c>
      <c r="E16" s="54" t="s">
        <v>35</v>
      </c>
      <c r="F16" s="53" t="str">
        <f t="shared" si="3"/>
        <v>b7</v>
      </c>
      <c r="G16" s="54" t="s">
        <v>37</v>
      </c>
      <c r="H16" s="53">
        <v>2</v>
      </c>
      <c r="I16" s="56">
        <v>0</v>
      </c>
      <c r="J16" s="53" t="s">
        <v>15</v>
      </c>
      <c r="K16" s="53">
        <f>IF($G16&lt;&gt;"",COUNTIFS('Issue Tracker'!$I$10:$I$200,'Scope Tracker'!$G16,'Issue Tracker'!$A$10:$A$200,"&gt;0"),"")</f>
        <v>1</v>
      </c>
      <c r="L16" s="53" t="s">
        <v>4</v>
      </c>
      <c r="M16" s="8">
        <f t="shared" si="0"/>
        <v>0</v>
      </c>
      <c r="N16" s="22"/>
      <c r="O16" s="347"/>
      <c r="P16" s="347"/>
      <c r="Q16" s="347"/>
      <c r="R16" s="347"/>
      <c r="S16" s="347"/>
      <c r="T16" s="347"/>
      <c r="U16" s="29"/>
      <c r="V16" s="29"/>
      <c r="W16" s="29"/>
      <c r="X16" s="29"/>
      <c r="Y16" s="29"/>
      <c r="Z16" s="29"/>
      <c r="AA16" s="29"/>
      <c r="AB16" s="29"/>
      <c r="AC16" s="29"/>
      <c r="AD16" s="29"/>
      <c r="AE16" s="29"/>
      <c r="AF16" s="29"/>
      <c r="AG16" s="29"/>
    </row>
    <row r="17" spans="1:33" ht="21" customHeight="1" x14ac:dyDescent="0.2">
      <c r="A17" s="29"/>
      <c r="B17" s="53" t="str">
        <f t="shared" si="1"/>
        <v>o8</v>
      </c>
      <c r="C17" s="54" t="s">
        <v>34</v>
      </c>
      <c r="D17" s="53" t="str">
        <f t="shared" si="2"/>
        <v>s8</v>
      </c>
      <c r="E17" s="54" t="s">
        <v>35</v>
      </c>
      <c r="F17" s="53" t="str">
        <f t="shared" si="3"/>
        <v>b8</v>
      </c>
      <c r="G17" s="54" t="s">
        <v>38</v>
      </c>
      <c r="H17" s="53">
        <v>5</v>
      </c>
      <c r="I17" s="56">
        <v>0</v>
      </c>
      <c r="J17" s="53" t="s">
        <v>15</v>
      </c>
      <c r="K17" s="53">
        <f>IF($G17&lt;&gt;"",COUNTIFS('Issue Tracker'!$I$10:$I$200,'Scope Tracker'!$G17,'Issue Tracker'!$A$10:$A$200,"&gt;0"),"")</f>
        <v>0</v>
      </c>
      <c r="L17" s="53" t="s">
        <v>4</v>
      </c>
      <c r="M17" s="8">
        <f t="shared" si="0"/>
        <v>0</v>
      </c>
      <c r="N17" s="22"/>
      <c r="O17" s="347"/>
      <c r="P17" s="347"/>
      <c r="Q17" s="347"/>
      <c r="R17" s="347"/>
      <c r="S17" s="347"/>
      <c r="T17" s="347"/>
      <c r="U17" s="29"/>
      <c r="V17" s="29"/>
      <c r="W17" s="29"/>
      <c r="X17" s="29"/>
      <c r="Y17" s="29"/>
      <c r="Z17" s="29"/>
      <c r="AA17" s="29"/>
      <c r="AB17" s="29"/>
      <c r="AC17" s="29"/>
      <c r="AD17" s="29"/>
      <c r="AE17" s="29"/>
      <c r="AF17" s="29"/>
      <c r="AG17" s="29"/>
    </row>
    <row r="18" spans="1:33" ht="21" customHeight="1" x14ac:dyDescent="0.2">
      <c r="A18" s="29"/>
      <c r="B18" s="53" t="str">
        <f t="shared" si="1"/>
        <v/>
      </c>
      <c r="C18" s="54"/>
      <c r="D18" s="53" t="str">
        <f t="shared" si="2"/>
        <v/>
      </c>
      <c r="E18" s="54"/>
      <c r="F18" s="53" t="str">
        <f t="shared" si="3"/>
        <v/>
      </c>
      <c r="G18" s="54"/>
      <c r="H18" s="53"/>
      <c r="I18" s="56"/>
      <c r="J18" s="53"/>
      <c r="K18" s="53" t="str">
        <f>IF($G18&lt;&gt;"",COUNTIFS('Issue Tracker'!$I$10:$I$200,'Scope Tracker'!$G18,'Issue Tracker'!$A$10:$A$200,"&gt;0"),"")</f>
        <v/>
      </c>
      <c r="L18" s="53"/>
      <c r="M18" s="8">
        <f t="shared" si="0"/>
        <v>0</v>
      </c>
      <c r="N18" s="22"/>
      <c r="O18" s="347"/>
      <c r="P18" s="347"/>
      <c r="Q18" s="347"/>
      <c r="R18" s="347"/>
      <c r="S18" s="347"/>
      <c r="T18" s="347"/>
      <c r="U18" s="29"/>
      <c r="V18" s="29"/>
      <c r="W18" s="29"/>
      <c r="X18" s="29"/>
      <c r="Y18" s="29"/>
      <c r="Z18" s="29"/>
      <c r="AA18" s="29"/>
      <c r="AB18" s="29"/>
      <c r="AC18" s="29"/>
      <c r="AD18" s="29"/>
      <c r="AE18" s="29"/>
      <c r="AF18" s="29"/>
      <c r="AG18" s="29"/>
    </row>
    <row r="19" spans="1:33" ht="21" customHeight="1" x14ac:dyDescent="0.2">
      <c r="A19" s="29"/>
      <c r="B19" s="53" t="str">
        <f t="shared" si="1"/>
        <v/>
      </c>
      <c r="C19" s="54"/>
      <c r="D19" s="53" t="str">
        <f t="shared" si="2"/>
        <v/>
      </c>
      <c r="E19" s="54"/>
      <c r="F19" s="53" t="str">
        <f t="shared" si="3"/>
        <v/>
      </c>
      <c r="G19" s="54"/>
      <c r="H19" s="53"/>
      <c r="I19" s="56"/>
      <c r="J19" s="53"/>
      <c r="K19" s="53" t="str">
        <f>IF($G19&lt;&gt;"",COUNTIFS('Issue Tracker'!$I$10:$I$200,'Scope Tracker'!$G19,'Issue Tracker'!$A$10:$A$200,"&gt;0"),"")</f>
        <v/>
      </c>
      <c r="L19" s="53"/>
      <c r="M19" s="8">
        <f t="shared" si="0"/>
        <v>0</v>
      </c>
      <c r="N19" s="22"/>
      <c r="O19" s="347"/>
      <c r="P19" s="347"/>
      <c r="Q19" s="347"/>
      <c r="R19" s="347"/>
      <c r="S19" s="347"/>
      <c r="T19" s="347"/>
      <c r="U19" s="29"/>
      <c r="V19" s="29"/>
      <c r="W19" s="29"/>
      <c r="X19" s="29"/>
      <c r="Y19" s="29"/>
      <c r="Z19" s="29"/>
      <c r="AA19" s="29"/>
      <c r="AB19" s="29"/>
      <c r="AC19" s="29"/>
      <c r="AD19" s="29"/>
      <c r="AE19" s="29"/>
      <c r="AF19" s="29"/>
      <c r="AG19" s="29"/>
    </row>
    <row r="20" spans="1:33" ht="21" customHeight="1" x14ac:dyDescent="0.2">
      <c r="A20" s="29"/>
      <c r="B20" s="53" t="str">
        <f t="shared" si="1"/>
        <v/>
      </c>
      <c r="C20" s="54"/>
      <c r="D20" s="53" t="str">
        <f t="shared" si="2"/>
        <v/>
      </c>
      <c r="E20" s="54"/>
      <c r="F20" s="53" t="str">
        <f t="shared" si="3"/>
        <v/>
      </c>
      <c r="G20" s="54"/>
      <c r="H20" s="53"/>
      <c r="I20" s="56"/>
      <c r="J20" s="53"/>
      <c r="K20" s="53" t="str">
        <f>IF($G20&lt;&gt;"",COUNTIFS('Issue Tracker'!$I$10:$I$200,'Scope Tracker'!$G20,'Issue Tracker'!$A$10:$A$200,"&gt;0"),"")</f>
        <v/>
      </c>
      <c r="L20" s="53"/>
      <c r="M20" s="8">
        <f t="shared" si="0"/>
        <v>0</v>
      </c>
      <c r="N20" s="22"/>
      <c r="O20" s="347"/>
      <c r="P20" s="347"/>
      <c r="Q20" s="347"/>
      <c r="R20" s="347"/>
      <c r="S20" s="347"/>
      <c r="T20" s="347"/>
      <c r="U20" s="29"/>
      <c r="V20" s="29"/>
      <c r="W20" s="29"/>
      <c r="X20" s="29"/>
      <c r="Y20" s="29"/>
      <c r="Z20" s="29"/>
      <c r="AA20" s="29"/>
      <c r="AB20" s="29"/>
      <c r="AC20" s="29"/>
      <c r="AD20" s="29"/>
      <c r="AE20" s="29"/>
      <c r="AF20" s="29"/>
      <c r="AG20" s="29"/>
    </row>
    <row r="21" spans="1:33" ht="21" customHeight="1" x14ac:dyDescent="0.2">
      <c r="A21" s="29"/>
      <c r="B21" s="53" t="str">
        <f t="shared" si="1"/>
        <v/>
      </c>
      <c r="C21" s="54"/>
      <c r="D21" s="53" t="str">
        <f t="shared" si="2"/>
        <v/>
      </c>
      <c r="E21" s="54"/>
      <c r="F21" s="53" t="str">
        <f t="shared" si="3"/>
        <v/>
      </c>
      <c r="G21" s="54"/>
      <c r="H21" s="53"/>
      <c r="I21" s="56"/>
      <c r="J21" s="53"/>
      <c r="K21" s="53" t="str">
        <f>IF($G21&lt;&gt;"",COUNTIFS('Issue Tracker'!$I$10:$I$200,'Scope Tracker'!$G21,'Issue Tracker'!$A$10:$A$200,"&gt;0"),"")</f>
        <v/>
      </c>
      <c r="L21" s="53"/>
      <c r="M21" s="8">
        <f t="shared" si="0"/>
        <v>0</v>
      </c>
      <c r="N21" s="22"/>
      <c r="O21" s="347"/>
      <c r="P21" s="347"/>
      <c r="Q21" s="347"/>
      <c r="R21" s="347"/>
      <c r="S21" s="347"/>
      <c r="T21" s="347"/>
      <c r="U21" s="29"/>
      <c r="V21" s="29"/>
      <c r="W21" s="29"/>
      <c r="X21" s="29"/>
      <c r="Y21" s="29"/>
      <c r="Z21" s="29"/>
      <c r="AA21" s="29"/>
      <c r="AB21" s="29"/>
      <c r="AC21" s="29"/>
      <c r="AD21" s="29"/>
      <c r="AE21" s="29"/>
      <c r="AF21" s="29"/>
      <c r="AG21" s="29"/>
    </row>
    <row r="22" spans="1:33" ht="21" customHeight="1" x14ac:dyDescent="0.2">
      <c r="A22" s="29"/>
      <c r="B22" s="53" t="str">
        <f t="shared" si="1"/>
        <v/>
      </c>
      <c r="C22" s="54"/>
      <c r="D22" s="53" t="str">
        <f t="shared" si="2"/>
        <v/>
      </c>
      <c r="E22" s="54"/>
      <c r="F22" s="53" t="str">
        <f t="shared" si="3"/>
        <v/>
      </c>
      <c r="G22" s="54"/>
      <c r="H22" s="53"/>
      <c r="I22" s="56"/>
      <c r="J22" s="53"/>
      <c r="K22" s="53" t="str">
        <f>IF($G22&lt;&gt;"",COUNTIFS('Issue Tracker'!$I$10:$I$200,'Scope Tracker'!$G22,'Issue Tracker'!$A$10:$A$200,"&gt;0"),"")</f>
        <v/>
      </c>
      <c r="L22" s="53"/>
      <c r="M22" s="8">
        <f t="shared" si="0"/>
        <v>0</v>
      </c>
      <c r="N22" s="22"/>
      <c r="O22" s="347"/>
      <c r="P22" s="347"/>
      <c r="Q22" s="347"/>
      <c r="R22" s="347"/>
      <c r="S22" s="347"/>
      <c r="T22" s="347"/>
      <c r="U22" s="29"/>
      <c r="V22" s="29"/>
      <c r="W22" s="29"/>
      <c r="X22" s="29"/>
      <c r="Y22" s="29"/>
      <c r="Z22" s="29"/>
      <c r="AA22" s="29"/>
      <c r="AB22" s="29"/>
      <c r="AC22" s="29"/>
      <c r="AD22" s="29"/>
      <c r="AE22" s="29"/>
      <c r="AF22" s="29"/>
      <c r="AG22" s="29"/>
    </row>
    <row r="23" spans="1:33" ht="21" customHeight="1" x14ac:dyDescent="0.2">
      <c r="A23" s="29"/>
      <c r="B23" s="53" t="str">
        <f t="shared" si="1"/>
        <v/>
      </c>
      <c r="C23" s="54"/>
      <c r="D23" s="53" t="str">
        <f t="shared" si="2"/>
        <v/>
      </c>
      <c r="E23" s="54"/>
      <c r="F23" s="53" t="str">
        <f t="shared" si="3"/>
        <v/>
      </c>
      <c r="G23" s="54"/>
      <c r="H23" s="53"/>
      <c r="I23" s="56"/>
      <c r="J23" s="53"/>
      <c r="K23" s="53" t="str">
        <f>IF($G23&lt;&gt;"",COUNTIFS('Issue Tracker'!$I$10:$I$200,'Scope Tracker'!$G23,'Issue Tracker'!$A$10:$A$200,"&gt;0"),"")</f>
        <v/>
      </c>
      <c r="L23" s="53"/>
      <c r="M23" s="8">
        <f t="shared" si="0"/>
        <v>0</v>
      </c>
      <c r="N23" s="22"/>
      <c r="O23" s="347"/>
      <c r="P23" s="347"/>
      <c r="Q23" s="347"/>
      <c r="R23" s="347"/>
      <c r="S23" s="347"/>
      <c r="T23" s="347"/>
      <c r="U23" s="29"/>
      <c r="V23" s="29"/>
      <c r="W23" s="29"/>
      <c r="X23" s="29"/>
      <c r="Y23" s="29"/>
      <c r="Z23" s="29"/>
      <c r="AA23" s="29"/>
      <c r="AB23" s="29"/>
      <c r="AC23" s="29"/>
      <c r="AD23" s="29"/>
      <c r="AE23" s="29"/>
      <c r="AF23" s="29"/>
      <c r="AG23" s="29"/>
    </row>
    <row r="24" spans="1:33" ht="21" customHeight="1" x14ac:dyDescent="0.2">
      <c r="A24" s="29"/>
      <c r="B24" s="53" t="str">
        <f t="shared" si="1"/>
        <v/>
      </c>
      <c r="C24" s="54"/>
      <c r="D24" s="53" t="str">
        <f t="shared" si="2"/>
        <v/>
      </c>
      <c r="E24" s="54"/>
      <c r="F24" s="53" t="str">
        <f t="shared" si="3"/>
        <v/>
      </c>
      <c r="G24" s="54"/>
      <c r="H24" s="53"/>
      <c r="I24" s="56"/>
      <c r="J24" s="53"/>
      <c r="K24" s="53" t="str">
        <f>IF($G24&lt;&gt;"",COUNTIFS('Issue Tracker'!$I$10:$I$200,'Scope Tracker'!$G24,'Issue Tracker'!$A$10:$A$200,"&gt;0"),"")</f>
        <v/>
      </c>
      <c r="L24" s="53"/>
      <c r="M24" s="8">
        <f t="shared" si="0"/>
        <v>0</v>
      </c>
      <c r="N24" s="22"/>
      <c r="O24" s="347"/>
      <c r="P24" s="347"/>
      <c r="Q24" s="347"/>
      <c r="R24" s="347"/>
      <c r="S24" s="347"/>
      <c r="T24" s="347"/>
      <c r="U24" s="29"/>
      <c r="V24" s="29"/>
      <c r="W24" s="29"/>
      <c r="X24" s="29"/>
      <c r="Y24" s="29"/>
      <c r="Z24" s="29"/>
      <c r="AA24" s="29"/>
      <c r="AB24" s="29"/>
      <c r="AC24" s="29"/>
      <c r="AD24" s="29"/>
      <c r="AE24" s="29"/>
      <c r="AF24" s="29"/>
      <c r="AG24" s="29"/>
    </row>
    <row r="25" spans="1:33" ht="21" customHeight="1" x14ac:dyDescent="0.2">
      <c r="A25" s="29"/>
      <c r="B25" s="53" t="str">
        <f t="shared" si="1"/>
        <v/>
      </c>
      <c r="C25" s="54"/>
      <c r="D25" s="53" t="str">
        <f t="shared" si="2"/>
        <v/>
      </c>
      <c r="E25" s="54"/>
      <c r="F25" s="53" t="str">
        <f t="shared" si="3"/>
        <v/>
      </c>
      <c r="G25" s="54"/>
      <c r="H25" s="53"/>
      <c r="I25" s="56"/>
      <c r="J25" s="53"/>
      <c r="K25" s="53" t="str">
        <f>IF($G25&lt;&gt;"",COUNTIFS('Issue Tracker'!$I$10:$I$200,'Scope Tracker'!$G25,'Issue Tracker'!$A$10:$A$200,"&gt;0"),"")</f>
        <v/>
      </c>
      <c r="L25" s="53"/>
      <c r="M25" s="8">
        <f t="shared" si="0"/>
        <v>0</v>
      </c>
      <c r="N25" s="22"/>
      <c r="O25" s="347"/>
      <c r="P25" s="347"/>
      <c r="Q25" s="347"/>
      <c r="R25" s="347"/>
      <c r="S25" s="347"/>
      <c r="T25" s="347"/>
      <c r="U25" s="29"/>
      <c r="V25" s="29"/>
      <c r="W25" s="29"/>
      <c r="X25" s="29"/>
      <c r="Y25" s="29"/>
      <c r="Z25" s="29"/>
      <c r="AA25" s="29"/>
      <c r="AB25" s="29"/>
      <c r="AC25" s="29"/>
      <c r="AD25" s="29"/>
      <c r="AE25" s="29"/>
      <c r="AF25" s="29"/>
      <c r="AG25" s="29"/>
    </row>
    <row r="26" spans="1:33" ht="21" customHeight="1" x14ac:dyDescent="0.2">
      <c r="A26" s="29"/>
      <c r="B26" s="53" t="str">
        <f t="shared" si="1"/>
        <v/>
      </c>
      <c r="C26" s="54"/>
      <c r="D26" s="53" t="str">
        <f t="shared" si="2"/>
        <v/>
      </c>
      <c r="E26" s="54"/>
      <c r="F26" s="53" t="str">
        <f t="shared" si="3"/>
        <v/>
      </c>
      <c r="G26" s="54"/>
      <c r="H26" s="53"/>
      <c r="I26" s="56"/>
      <c r="J26" s="53"/>
      <c r="K26" s="53" t="str">
        <f>IF($G26&lt;&gt;"",COUNTIFS('Issue Tracker'!$I$10:$I$200,'Scope Tracker'!$G26,'Issue Tracker'!$A$10:$A$200,"&gt;0"),"")</f>
        <v/>
      </c>
      <c r="L26" s="53"/>
      <c r="M26" s="8">
        <f t="shared" si="0"/>
        <v>0</v>
      </c>
      <c r="N26" s="22"/>
      <c r="O26" s="347"/>
      <c r="P26" s="347"/>
      <c r="Q26" s="347"/>
      <c r="R26" s="347"/>
      <c r="S26" s="347"/>
      <c r="T26" s="347"/>
      <c r="U26" s="29"/>
      <c r="V26" s="29"/>
      <c r="W26" s="29"/>
      <c r="X26" s="29"/>
      <c r="Y26" s="29"/>
      <c r="Z26" s="29"/>
      <c r="AA26" s="29"/>
      <c r="AB26" s="29"/>
      <c r="AC26" s="29"/>
      <c r="AD26" s="29"/>
      <c r="AE26" s="29"/>
      <c r="AF26" s="29"/>
      <c r="AG26" s="29"/>
    </row>
    <row r="27" spans="1:33" ht="21" customHeight="1" x14ac:dyDescent="0.2">
      <c r="A27" s="29"/>
      <c r="B27" s="53" t="str">
        <f t="shared" si="1"/>
        <v/>
      </c>
      <c r="C27" s="54"/>
      <c r="D27" s="53" t="str">
        <f t="shared" si="2"/>
        <v/>
      </c>
      <c r="E27" s="54"/>
      <c r="F27" s="53" t="str">
        <f t="shared" si="3"/>
        <v/>
      </c>
      <c r="G27" s="54"/>
      <c r="H27" s="53"/>
      <c r="I27" s="56"/>
      <c r="J27" s="53"/>
      <c r="K27" s="53" t="str">
        <f>IF($G27&lt;&gt;"",COUNTIFS('Issue Tracker'!$I$10:$I$200,'Scope Tracker'!$G27,'Issue Tracker'!$A$10:$A$200,"&gt;0"),"")</f>
        <v/>
      </c>
      <c r="L27" s="53"/>
      <c r="M27" s="8">
        <f t="shared" si="0"/>
        <v>0</v>
      </c>
      <c r="N27" s="22"/>
      <c r="O27" s="347"/>
      <c r="P27" s="347"/>
      <c r="Q27" s="347"/>
      <c r="R27" s="347"/>
      <c r="S27" s="347"/>
      <c r="T27" s="347"/>
      <c r="U27" s="29"/>
      <c r="V27" s="29"/>
      <c r="W27" s="29"/>
      <c r="X27" s="29"/>
      <c r="Y27" s="29"/>
      <c r="Z27" s="29"/>
      <c r="AA27" s="29"/>
      <c r="AB27" s="29"/>
      <c r="AC27" s="29"/>
      <c r="AD27" s="29"/>
      <c r="AE27" s="29"/>
      <c r="AF27" s="29"/>
      <c r="AG27" s="29"/>
    </row>
    <row r="28" spans="1:33" ht="21" customHeight="1" x14ac:dyDescent="0.2">
      <c r="A28" s="29"/>
      <c r="B28" s="53" t="str">
        <f t="shared" si="1"/>
        <v/>
      </c>
      <c r="C28" s="54"/>
      <c r="D28" s="53" t="str">
        <f t="shared" si="2"/>
        <v/>
      </c>
      <c r="E28" s="54"/>
      <c r="F28" s="53" t="str">
        <f t="shared" si="3"/>
        <v/>
      </c>
      <c r="G28" s="54"/>
      <c r="H28" s="53"/>
      <c r="I28" s="56"/>
      <c r="J28" s="53"/>
      <c r="K28" s="53" t="str">
        <f>IF($G28&lt;&gt;"",COUNTIFS('Issue Tracker'!$I$10:$I$200,'Scope Tracker'!$G28,'Issue Tracker'!$A$10:$A$200,"&gt;0"),"")</f>
        <v/>
      </c>
      <c r="L28" s="53"/>
      <c r="M28" s="8">
        <f t="shared" si="0"/>
        <v>0</v>
      </c>
      <c r="N28" s="22"/>
      <c r="O28" s="347"/>
      <c r="P28" s="347"/>
      <c r="Q28" s="347"/>
      <c r="R28" s="347"/>
      <c r="S28" s="347"/>
      <c r="T28" s="347"/>
      <c r="U28" s="29"/>
      <c r="V28" s="29"/>
      <c r="W28" s="29"/>
      <c r="X28" s="29"/>
      <c r="Y28" s="29"/>
      <c r="Z28" s="29"/>
      <c r="AA28" s="29"/>
      <c r="AB28" s="29"/>
      <c r="AC28" s="29"/>
      <c r="AD28" s="29"/>
      <c r="AE28" s="29"/>
      <c r="AF28" s="29"/>
      <c r="AG28" s="29"/>
    </row>
    <row r="29" spans="1:33" ht="21" customHeight="1" x14ac:dyDescent="0.2">
      <c r="A29" s="29"/>
      <c r="B29" s="53" t="str">
        <f t="shared" si="1"/>
        <v/>
      </c>
      <c r="C29" s="54"/>
      <c r="D29" s="53" t="str">
        <f t="shared" si="2"/>
        <v/>
      </c>
      <c r="E29" s="54"/>
      <c r="F29" s="53" t="str">
        <f t="shared" si="3"/>
        <v/>
      </c>
      <c r="G29" s="54"/>
      <c r="H29" s="53"/>
      <c r="I29" s="56"/>
      <c r="J29" s="53"/>
      <c r="K29" s="53" t="str">
        <f>IF($G29&lt;&gt;"",COUNTIFS('Issue Tracker'!$I$10:$I$200,'Scope Tracker'!$G29,'Issue Tracker'!$A$10:$A$200,"&gt;0"),"")</f>
        <v/>
      </c>
      <c r="L29" s="53"/>
      <c r="M29" s="8">
        <f t="shared" si="0"/>
        <v>0</v>
      </c>
      <c r="N29" s="22"/>
      <c r="O29" s="347"/>
      <c r="P29" s="347"/>
      <c r="Q29" s="347"/>
      <c r="R29" s="347"/>
      <c r="S29" s="347"/>
      <c r="T29" s="347"/>
      <c r="U29" s="29"/>
      <c r="V29" s="29"/>
      <c r="W29" s="29"/>
      <c r="X29" s="29"/>
      <c r="Y29" s="29"/>
      <c r="Z29" s="29"/>
      <c r="AA29" s="29"/>
      <c r="AB29" s="29"/>
      <c r="AC29" s="29"/>
      <c r="AD29" s="29"/>
      <c r="AE29" s="29"/>
      <c r="AF29" s="29"/>
      <c r="AG29" s="29"/>
    </row>
    <row r="30" spans="1:33" ht="21" customHeight="1" x14ac:dyDescent="0.2">
      <c r="A30" s="29"/>
      <c r="B30" s="53" t="str">
        <f t="shared" si="1"/>
        <v/>
      </c>
      <c r="C30" s="54"/>
      <c r="D30" s="53" t="str">
        <f t="shared" si="2"/>
        <v/>
      </c>
      <c r="E30" s="54"/>
      <c r="F30" s="53" t="str">
        <f t="shared" si="3"/>
        <v/>
      </c>
      <c r="G30" s="54"/>
      <c r="H30" s="53"/>
      <c r="I30" s="56"/>
      <c r="J30" s="53"/>
      <c r="K30" s="53" t="str">
        <f>IF($G30&lt;&gt;"",COUNTIFS('Issue Tracker'!$I$10:$I$200,'Scope Tracker'!$G30,'Issue Tracker'!$A$10:$A$200,"&gt;0"),"")</f>
        <v/>
      </c>
      <c r="L30" s="53"/>
      <c r="M30" s="8">
        <f t="shared" si="0"/>
        <v>0</v>
      </c>
      <c r="N30" s="22"/>
      <c r="O30" s="347"/>
      <c r="P30" s="347"/>
      <c r="Q30" s="347"/>
      <c r="R30" s="347"/>
      <c r="S30" s="347"/>
      <c r="T30" s="347"/>
      <c r="U30" s="29"/>
      <c r="V30" s="29"/>
      <c r="W30" s="29"/>
      <c r="X30" s="29"/>
      <c r="Y30" s="29"/>
      <c r="Z30" s="29"/>
      <c r="AA30" s="29"/>
      <c r="AB30" s="29"/>
      <c r="AC30" s="29"/>
      <c r="AD30" s="29"/>
      <c r="AE30" s="29"/>
      <c r="AF30" s="29"/>
      <c r="AG30" s="29"/>
    </row>
    <row r="31" spans="1:33" ht="21" customHeight="1" x14ac:dyDescent="0.2">
      <c r="A31" s="29"/>
      <c r="B31" s="53" t="str">
        <f t="shared" si="1"/>
        <v/>
      </c>
      <c r="C31" s="54"/>
      <c r="D31" s="53" t="str">
        <f t="shared" si="2"/>
        <v/>
      </c>
      <c r="E31" s="54"/>
      <c r="F31" s="53" t="str">
        <f t="shared" si="3"/>
        <v/>
      </c>
      <c r="G31" s="54"/>
      <c r="H31" s="53"/>
      <c r="I31" s="56"/>
      <c r="J31" s="53"/>
      <c r="K31" s="53" t="str">
        <f>IF($G31&lt;&gt;"",COUNTIFS('Issue Tracker'!$I$10:$I$200,'Scope Tracker'!$G31,'Issue Tracker'!$A$10:$A$200,"&gt;0"),"")</f>
        <v/>
      </c>
      <c r="L31" s="53"/>
      <c r="M31" s="8">
        <f t="shared" si="0"/>
        <v>0</v>
      </c>
      <c r="N31" s="22"/>
      <c r="O31" s="347"/>
      <c r="P31" s="347"/>
      <c r="Q31" s="347"/>
      <c r="R31" s="347"/>
      <c r="S31" s="347"/>
      <c r="T31" s="347"/>
      <c r="U31" s="29"/>
      <c r="V31" s="29"/>
      <c r="W31" s="29"/>
      <c r="X31" s="29"/>
      <c r="Y31" s="29"/>
      <c r="Z31" s="29"/>
      <c r="AA31" s="29"/>
      <c r="AB31" s="29"/>
      <c r="AC31" s="29"/>
      <c r="AD31" s="29"/>
      <c r="AE31" s="29"/>
      <c r="AF31" s="29"/>
      <c r="AG31" s="29"/>
    </row>
    <row r="32" spans="1:33" ht="21" customHeight="1" x14ac:dyDescent="0.2">
      <c r="A32" s="29"/>
      <c r="B32" s="53" t="str">
        <f t="shared" si="1"/>
        <v/>
      </c>
      <c r="C32" s="54"/>
      <c r="D32" s="53" t="str">
        <f t="shared" si="2"/>
        <v/>
      </c>
      <c r="E32" s="54"/>
      <c r="F32" s="53" t="str">
        <f t="shared" si="3"/>
        <v/>
      </c>
      <c r="G32" s="54"/>
      <c r="H32" s="53"/>
      <c r="I32" s="56"/>
      <c r="J32" s="53"/>
      <c r="K32" s="53" t="str">
        <f>IF($G32&lt;&gt;"",COUNTIFS('Issue Tracker'!$I$10:$I$200,'Scope Tracker'!$G32,'Issue Tracker'!$A$10:$A$200,"&gt;0"),"")</f>
        <v/>
      </c>
      <c r="L32" s="53"/>
      <c r="M32" s="8">
        <f t="shared" si="0"/>
        <v>0</v>
      </c>
      <c r="N32" s="22"/>
      <c r="O32" s="347"/>
      <c r="P32" s="347"/>
      <c r="Q32" s="347"/>
      <c r="R32" s="347"/>
      <c r="S32" s="347"/>
      <c r="T32" s="347"/>
      <c r="U32" s="29"/>
      <c r="V32" s="29"/>
      <c r="W32" s="29"/>
      <c r="X32" s="29"/>
      <c r="Y32" s="29"/>
      <c r="Z32" s="29"/>
      <c r="AA32" s="29"/>
      <c r="AB32" s="29"/>
      <c r="AC32" s="29"/>
      <c r="AD32" s="29"/>
      <c r="AE32" s="29"/>
      <c r="AF32" s="29"/>
      <c r="AG32" s="29"/>
    </row>
    <row r="33" spans="1:33" ht="21" customHeight="1" x14ac:dyDescent="0.2">
      <c r="A33" s="29"/>
      <c r="B33" s="53" t="str">
        <f t="shared" si="1"/>
        <v/>
      </c>
      <c r="C33" s="54"/>
      <c r="D33" s="53" t="str">
        <f t="shared" si="2"/>
        <v/>
      </c>
      <c r="E33" s="54"/>
      <c r="F33" s="53" t="str">
        <f t="shared" si="3"/>
        <v/>
      </c>
      <c r="G33" s="54"/>
      <c r="H33" s="53"/>
      <c r="I33" s="56"/>
      <c r="J33" s="53"/>
      <c r="K33" s="53" t="str">
        <f>IF($G33&lt;&gt;"",COUNTIFS('Issue Tracker'!$I$10:$I$200,'Scope Tracker'!$G33,'Issue Tracker'!$A$10:$A$200,"&gt;0"),"")</f>
        <v/>
      </c>
      <c r="L33" s="53"/>
      <c r="M33" s="8">
        <f t="shared" si="0"/>
        <v>0</v>
      </c>
      <c r="N33" s="22"/>
      <c r="O33" s="347"/>
      <c r="P33" s="347"/>
      <c r="Q33" s="347"/>
      <c r="R33" s="347"/>
      <c r="S33" s="347"/>
      <c r="T33" s="347"/>
      <c r="U33" s="29"/>
      <c r="V33" s="29"/>
      <c r="W33" s="29"/>
      <c r="X33" s="29"/>
      <c r="Y33" s="29"/>
      <c r="Z33" s="29"/>
      <c r="AA33" s="29"/>
      <c r="AB33" s="29"/>
      <c r="AC33" s="29"/>
      <c r="AD33" s="29"/>
      <c r="AE33" s="29"/>
      <c r="AF33" s="29"/>
      <c r="AG33" s="29"/>
    </row>
    <row r="34" spans="1:33" ht="21" customHeight="1" x14ac:dyDescent="0.2">
      <c r="A34" s="29"/>
      <c r="B34" s="53" t="str">
        <f t="shared" si="1"/>
        <v/>
      </c>
      <c r="C34" s="54"/>
      <c r="D34" s="53" t="str">
        <f t="shared" si="2"/>
        <v/>
      </c>
      <c r="E34" s="54"/>
      <c r="F34" s="53" t="str">
        <f t="shared" si="3"/>
        <v/>
      </c>
      <c r="G34" s="54"/>
      <c r="H34" s="53"/>
      <c r="I34" s="56"/>
      <c r="J34" s="53"/>
      <c r="K34" s="53" t="str">
        <f>IF($G34&lt;&gt;"",COUNTIFS('Issue Tracker'!$I$10:$I$200,'Scope Tracker'!$G34,'Issue Tracker'!$A$10:$A$200,"&gt;0"),"")</f>
        <v/>
      </c>
      <c r="L34" s="53"/>
      <c r="M34" s="8">
        <f t="shared" si="0"/>
        <v>0</v>
      </c>
      <c r="N34" s="22"/>
      <c r="O34" s="347"/>
      <c r="P34" s="347"/>
      <c r="Q34" s="347"/>
      <c r="R34" s="347"/>
      <c r="S34" s="347"/>
      <c r="T34" s="347"/>
      <c r="U34" s="29"/>
      <c r="V34" s="29"/>
      <c r="W34" s="29"/>
      <c r="X34" s="29"/>
      <c r="Y34" s="29"/>
      <c r="Z34" s="29"/>
      <c r="AA34" s="29"/>
      <c r="AB34" s="29"/>
      <c r="AC34" s="29"/>
      <c r="AD34" s="29"/>
      <c r="AE34" s="29"/>
      <c r="AF34" s="29"/>
      <c r="AG34" s="29"/>
    </row>
    <row r="35" spans="1:33" ht="21" customHeight="1" x14ac:dyDescent="0.2">
      <c r="A35" s="29"/>
      <c r="B35" s="53" t="str">
        <f t="shared" si="1"/>
        <v/>
      </c>
      <c r="C35" s="54"/>
      <c r="D35" s="53" t="str">
        <f t="shared" si="2"/>
        <v/>
      </c>
      <c r="E35" s="54"/>
      <c r="F35" s="53" t="str">
        <f t="shared" si="3"/>
        <v/>
      </c>
      <c r="G35" s="54"/>
      <c r="H35" s="53"/>
      <c r="I35" s="56"/>
      <c r="J35" s="53"/>
      <c r="K35" s="53" t="str">
        <f>IF($G35&lt;&gt;"",COUNTIFS('Issue Tracker'!$I$10:$I$200,'Scope Tracker'!$G35,'Issue Tracker'!$A$10:$A$200,"&gt;0"),"")</f>
        <v/>
      </c>
      <c r="L35" s="53"/>
      <c r="M35" s="8">
        <f t="shared" si="0"/>
        <v>0</v>
      </c>
      <c r="N35" s="22"/>
      <c r="O35" s="347"/>
      <c r="P35" s="347"/>
      <c r="Q35" s="347"/>
      <c r="R35" s="347"/>
      <c r="S35" s="347"/>
      <c r="T35" s="347"/>
      <c r="U35" s="29"/>
      <c r="V35" s="29"/>
      <c r="W35" s="29"/>
      <c r="X35" s="29"/>
      <c r="Y35" s="29"/>
      <c r="Z35" s="29"/>
      <c r="AA35" s="29"/>
      <c r="AB35" s="29"/>
      <c r="AC35" s="29"/>
      <c r="AD35" s="29"/>
      <c r="AE35" s="29"/>
      <c r="AF35" s="29"/>
      <c r="AG35" s="29"/>
    </row>
    <row r="36" spans="1:33" ht="21" customHeight="1" x14ac:dyDescent="0.2">
      <c r="A36" s="29"/>
      <c r="B36" s="53" t="str">
        <f t="shared" si="1"/>
        <v/>
      </c>
      <c r="C36" s="54"/>
      <c r="D36" s="53" t="str">
        <f t="shared" si="2"/>
        <v/>
      </c>
      <c r="E36" s="54"/>
      <c r="F36" s="53" t="str">
        <f t="shared" si="3"/>
        <v/>
      </c>
      <c r="G36" s="54"/>
      <c r="H36" s="53"/>
      <c r="I36" s="56"/>
      <c r="J36" s="53"/>
      <c r="K36" s="53" t="str">
        <f>IF($G36&lt;&gt;"",COUNTIFS('Issue Tracker'!$I$10:$I$200,'Scope Tracker'!$G36,'Issue Tracker'!$A$10:$A$200,"&gt;0"),"")</f>
        <v/>
      </c>
      <c r="L36" s="53"/>
      <c r="M36" s="8">
        <f t="shared" si="0"/>
        <v>0</v>
      </c>
      <c r="N36" s="22"/>
      <c r="O36" s="347"/>
      <c r="P36" s="347"/>
      <c r="Q36" s="347"/>
      <c r="R36" s="347"/>
      <c r="S36" s="347"/>
      <c r="T36" s="347"/>
      <c r="U36" s="29"/>
      <c r="V36" s="29"/>
      <c r="W36" s="29"/>
      <c r="X36" s="29"/>
      <c r="Y36" s="29"/>
      <c r="Z36" s="29"/>
      <c r="AA36" s="29"/>
      <c r="AB36" s="29"/>
      <c r="AC36" s="29"/>
      <c r="AD36" s="29"/>
      <c r="AE36" s="29"/>
      <c r="AF36" s="29"/>
      <c r="AG36" s="29"/>
    </row>
    <row r="37" spans="1:33" ht="21" customHeight="1" x14ac:dyDescent="0.2">
      <c r="A37" s="29"/>
      <c r="B37" s="53" t="str">
        <f t="shared" si="1"/>
        <v/>
      </c>
      <c r="C37" s="54"/>
      <c r="D37" s="53" t="str">
        <f t="shared" si="2"/>
        <v/>
      </c>
      <c r="E37" s="54"/>
      <c r="F37" s="53" t="str">
        <f t="shared" si="3"/>
        <v/>
      </c>
      <c r="G37" s="54"/>
      <c r="H37" s="53"/>
      <c r="I37" s="56"/>
      <c r="J37" s="53"/>
      <c r="K37" s="53" t="str">
        <f>IF($G37&lt;&gt;"",COUNTIFS('Issue Tracker'!$I$10:$I$200,'Scope Tracker'!$G37,'Issue Tracker'!$A$10:$A$200,"&gt;0"),"")</f>
        <v/>
      </c>
      <c r="L37" s="53"/>
      <c r="M37" s="8">
        <f t="shared" si="0"/>
        <v>0</v>
      </c>
      <c r="N37" s="22"/>
      <c r="O37" s="347"/>
      <c r="P37" s="347"/>
      <c r="Q37" s="347"/>
      <c r="R37" s="347"/>
      <c r="S37" s="347"/>
      <c r="T37" s="347"/>
      <c r="U37" s="29"/>
      <c r="V37" s="29"/>
      <c r="W37" s="29"/>
      <c r="X37" s="29"/>
      <c r="Y37" s="29"/>
      <c r="Z37" s="29"/>
      <c r="AA37" s="29"/>
      <c r="AB37" s="29"/>
      <c r="AC37" s="29"/>
      <c r="AD37" s="29"/>
      <c r="AE37" s="29"/>
      <c r="AF37" s="29"/>
      <c r="AG37" s="29"/>
    </row>
    <row r="38" spans="1:33" ht="21" customHeight="1" x14ac:dyDescent="0.2">
      <c r="A38" s="29"/>
      <c r="B38" s="53" t="str">
        <f t="shared" si="1"/>
        <v/>
      </c>
      <c r="C38" s="54"/>
      <c r="D38" s="53" t="str">
        <f t="shared" si="2"/>
        <v/>
      </c>
      <c r="E38" s="54"/>
      <c r="F38" s="53" t="str">
        <f t="shared" si="3"/>
        <v/>
      </c>
      <c r="G38" s="54"/>
      <c r="H38" s="53"/>
      <c r="I38" s="56"/>
      <c r="J38" s="53"/>
      <c r="K38" s="53" t="str">
        <f>IF($G38&lt;&gt;"",COUNTIFS('Issue Tracker'!$I$10:$I$200,'Scope Tracker'!$G38,'Issue Tracker'!$A$10:$A$200,"&gt;0"),"")</f>
        <v/>
      </c>
      <c r="L38" s="53"/>
      <c r="M38" s="8">
        <f t="shared" si="0"/>
        <v>0</v>
      </c>
      <c r="N38" s="22"/>
      <c r="O38" s="347"/>
      <c r="P38" s="347"/>
      <c r="Q38" s="347"/>
      <c r="R38" s="347"/>
      <c r="S38" s="347"/>
      <c r="T38" s="347"/>
      <c r="U38" s="29"/>
      <c r="V38" s="29"/>
      <c r="W38" s="29"/>
      <c r="X38" s="29"/>
      <c r="Y38" s="29"/>
      <c r="Z38" s="29"/>
      <c r="AA38" s="29"/>
      <c r="AB38" s="29"/>
      <c r="AC38" s="29"/>
      <c r="AD38" s="29"/>
      <c r="AE38" s="29"/>
      <c r="AF38" s="29"/>
      <c r="AG38" s="29"/>
    </row>
    <row r="39" spans="1:33" ht="21" customHeight="1" x14ac:dyDescent="0.2">
      <c r="A39" s="29"/>
      <c r="B39" s="53" t="str">
        <f t="shared" si="1"/>
        <v/>
      </c>
      <c r="C39" s="54"/>
      <c r="D39" s="53" t="str">
        <f t="shared" si="2"/>
        <v/>
      </c>
      <c r="E39" s="54"/>
      <c r="F39" s="53" t="str">
        <f t="shared" si="3"/>
        <v/>
      </c>
      <c r="G39" s="54"/>
      <c r="H39" s="53"/>
      <c r="I39" s="56"/>
      <c r="J39" s="53"/>
      <c r="K39" s="53" t="str">
        <f>IF($G39&lt;&gt;"",COUNTIFS('Issue Tracker'!$I$10:$I$200,'Scope Tracker'!$G39,'Issue Tracker'!$A$10:$A$200,"&gt;0"),"")</f>
        <v/>
      </c>
      <c r="L39" s="53"/>
      <c r="M39" s="8">
        <f t="shared" si="0"/>
        <v>0</v>
      </c>
      <c r="N39" s="22"/>
      <c r="O39" s="347"/>
      <c r="P39" s="347"/>
      <c r="Q39" s="347"/>
      <c r="R39" s="347"/>
      <c r="S39" s="347"/>
      <c r="T39" s="347"/>
      <c r="U39" s="29"/>
      <c r="V39" s="29"/>
      <c r="W39" s="29"/>
      <c r="X39" s="29"/>
      <c r="Y39" s="29"/>
      <c r="Z39" s="29"/>
      <c r="AA39" s="29"/>
      <c r="AB39" s="29"/>
      <c r="AC39" s="29"/>
      <c r="AD39" s="29"/>
      <c r="AE39" s="29"/>
      <c r="AF39" s="29"/>
      <c r="AG39" s="29"/>
    </row>
    <row r="40" spans="1:33" ht="21" customHeight="1" x14ac:dyDescent="0.2">
      <c r="A40" s="29"/>
      <c r="B40" s="53" t="str">
        <f t="shared" si="1"/>
        <v/>
      </c>
      <c r="C40" s="54"/>
      <c r="D40" s="53" t="str">
        <f t="shared" si="2"/>
        <v/>
      </c>
      <c r="E40" s="54"/>
      <c r="F40" s="53" t="str">
        <f t="shared" si="3"/>
        <v/>
      </c>
      <c r="G40" s="54"/>
      <c r="H40" s="53"/>
      <c r="I40" s="56"/>
      <c r="J40" s="53"/>
      <c r="K40" s="53" t="str">
        <f>IF($G40&lt;&gt;"",COUNTIFS('Issue Tracker'!$I$10:$I$200,'Scope Tracker'!$G40,'Issue Tracker'!$A$10:$A$200,"&gt;0"),"")</f>
        <v/>
      </c>
      <c r="L40" s="53"/>
      <c r="M40" s="8">
        <f t="shared" si="0"/>
        <v>0</v>
      </c>
      <c r="N40" s="22"/>
      <c r="O40" s="347"/>
      <c r="P40" s="347"/>
      <c r="Q40" s="347"/>
      <c r="R40" s="347"/>
      <c r="S40" s="347"/>
      <c r="T40" s="347"/>
      <c r="U40" s="29"/>
      <c r="V40" s="29"/>
      <c r="W40" s="29"/>
      <c r="X40" s="29"/>
      <c r="Y40" s="29"/>
      <c r="Z40" s="29"/>
      <c r="AA40" s="29"/>
      <c r="AB40" s="29"/>
      <c r="AC40" s="29"/>
      <c r="AD40" s="29"/>
      <c r="AE40" s="29"/>
      <c r="AF40" s="29"/>
      <c r="AG40" s="29"/>
    </row>
    <row r="41" spans="1:33" ht="21" customHeight="1" x14ac:dyDescent="0.2">
      <c r="A41" s="29"/>
      <c r="B41" s="53" t="str">
        <f t="shared" si="1"/>
        <v/>
      </c>
      <c r="C41" s="54"/>
      <c r="D41" s="53" t="str">
        <f t="shared" si="2"/>
        <v/>
      </c>
      <c r="E41" s="54"/>
      <c r="F41" s="53" t="str">
        <f t="shared" si="3"/>
        <v/>
      </c>
      <c r="G41" s="54"/>
      <c r="H41" s="53"/>
      <c r="I41" s="56"/>
      <c r="J41" s="53"/>
      <c r="K41" s="53" t="str">
        <f>IF($G41&lt;&gt;"",COUNTIFS('Issue Tracker'!$I$10:$I$200,'Scope Tracker'!$G41,'Issue Tracker'!$A$10:$A$200,"&gt;0"),"")</f>
        <v/>
      </c>
      <c r="L41" s="53"/>
      <c r="M41" s="8">
        <f t="shared" si="0"/>
        <v>0</v>
      </c>
      <c r="N41" s="22"/>
      <c r="O41" s="347"/>
      <c r="P41" s="347"/>
      <c r="Q41" s="347"/>
      <c r="R41" s="347"/>
      <c r="S41" s="347"/>
      <c r="T41" s="347"/>
      <c r="U41" s="29"/>
      <c r="V41" s="29"/>
      <c r="W41" s="29"/>
      <c r="X41" s="29"/>
      <c r="Y41" s="29"/>
      <c r="Z41" s="29"/>
      <c r="AA41" s="29"/>
      <c r="AB41" s="29"/>
      <c r="AC41" s="29"/>
      <c r="AD41" s="29"/>
      <c r="AE41" s="29"/>
      <c r="AF41" s="29"/>
      <c r="AG41" s="29"/>
    </row>
    <row r="42" spans="1:33" ht="21" customHeight="1" x14ac:dyDescent="0.2">
      <c r="A42" s="29"/>
      <c r="B42" s="53" t="str">
        <f t="shared" si="1"/>
        <v/>
      </c>
      <c r="C42" s="54"/>
      <c r="D42" s="53" t="str">
        <f t="shared" si="2"/>
        <v/>
      </c>
      <c r="E42" s="54"/>
      <c r="F42" s="53" t="str">
        <f t="shared" si="3"/>
        <v/>
      </c>
      <c r="G42" s="54"/>
      <c r="H42" s="53"/>
      <c r="I42" s="56"/>
      <c r="J42" s="53"/>
      <c r="K42" s="53" t="str">
        <f>IF($G42&lt;&gt;"",COUNTIFS('Issue Tracker'!$I$10:$I$200,'Scope Tracker'!$G42,'Issue Tracker'!$A$10:$A$200,"&gt;0"),"")</f>
        <v/>
      </c>
      <c r="L42" s="53"/>
      <c r="M42" s="8">
        <f t="shared" si="0"/>
        <v>0</v>
      </c>
      <c r="N42" s="22"/>
      <c r="O42" s="347"/>
      <c r="P42" s="347"/>
      <c r="Q42" s="347"/>
      <c r="R42" s="347"/>
      <c r="S42" s="347"/>
      <c r="T42" s="347"/>
      <c r="U42" s="29"/>
      <c r="V42" s="29"/>
      <c r="W42" s="29"/>
      <c r="X42" s="29"/>
      <c r="Y42" s="29"/>
      <c r="Z42" s="29"/>
      <c r="AA42" s="29"/>
      <c r="AB42" s="29"/>
      <c r="AC42" s="29"/>
      <c r="AD42" s="29"/>
      <c r="AE42" s="29"/>
      <c r="AF42" s="29"/>
      <c r="AG42" s="29"/>
    </row>
    <row r="43" spans="1:33" ht="21" customHeight="1" x14ac:dyDescent="0.2">
      <c r="A43" s="29"/>
      <c r="B43" s="53" t="str">
        <f t="shared" si="1"/>
        <v/>
      </c>
      <c r="C43" s="54"/>
      <c r="D43" s="53" t="str">
        <f t="shared" si="2"/>
        <v/>
      </c>
      <c r="E43" s="54"/>
      <c r="F43" s="53" t="str">
        <f t="shared" si="3"/>
        <v/>
      </c>
      <c r="G43" s="54"/>
      <c r="H43" s="53"/>
      <c r="I43" s="56"/>
      <c r="J43" s="53"/>
      <c r="K43" s="53" t="str">
        <f>IF($G43&lt;&gt;"",COUNTIFS('Issue Tracker'!$I$10:$I$200,'Scope Tracker'!$G43,'Issue Tracker'!$A$10:$A$200,"&gt;0"),"")</f>
        <v/>
      </c>
      <c r="L43" s="53"/>
      <c r="M43" s="8">
        <f t="shared" si="0"/>
        <v>0</v>
      </c>
      <c r="N43" s="22"/>
      <c r="O43" s="347"/>
      <c r="P43" s="347"/>
      <c r="Q43" s="347"/>
      <c r="R43" s="347"/>
      <c r="S43" s="347"/>
      <c r="T43" s="347"/>
      <c r="U43" s="29"/>
      <c r="V43" s="29"/>
      <c r="W43" s="29"/>
      <c r="X43" s="29"/>
      <c r="Y43" s="29"/>
      <c r="Z43" s="29"/>
      <c r="AA43" s="29"/>
      <c r="AB43" s="29"/>
      <c r="AC43" s="29"/>
      <c r="AD43" s="29"/>
      <c r="AE43" s="29"/>
      <c r="AF43" s="29"/>
      <c r="AG43" s="29"/>
    </row>
    <row r="44" spans="1:33" ht="21" customHeight="1" x14ac:dyDescent="0.2">
      <c r="A44" s="29"/>
      <c r="B44" s="53" t="str">
        <f t="shared" si="1"/>
        <v/>
      </c>
      <c r="C44" s="54"/>
      <c r="D44" s="53" t="str">
        <f t="shared" si="2"/>
        <v/>
      </c>
      <c r="E44" s="54"/>
      <c r="F44" s="53" t="str">
        <f t="shared" si="3"/>
        <v/>
      </c>
      <c r="G44" s="54"/>
      <c r="H44" s="53"/>
      <c r="I44" s="56"/>
      <c r="J44" s="53"/>
      <c r="K44" s="53" t="str">
        <f>IF($G44&lt;&gt;"",COUNTIFS('Issue Tracker'!$I$10:$I$200,'Scope Tracker'!$G44,'Issue Tracker'!$A$10:$A$200,"&gt;0"),"")</f>
        <v/>
      </c>
      <c r="L44" s="53"/>
      <c r="M44" s="8">
        <f t="shared" si="0"/>
        <v>0</v>
      </c>
      <c r="N44" s="22"/>
      <c r="O44" s="347"/>
      <c r="P44" s="347"/>
      <c r="Q44" s="347"/>
      <c r="R44" s="347"/>
      <c r="S44" s="347"/>
      <c r="T44" s="347"/>
      <c r="U44" s="29"/>
      <c r="V44" s="29"/>
      <c r="W44" s="29"/>
      <c r="X44" s="29"/>
      <c r="Y44" s="29"/>
      <c r="Z44" s="29"/>
      <c r="AA44" s="29"/>
      <c r="AB44" s="29"/>
      <c r="AC44" s="29"/>
      <c r="AD44" s="29"/>
      <c r="AE44" s="29"/>
      <c r="AF44" s="29"/>
      <c r="AG44" s="29"/>
    </row>
    <row r="45" spans="1:33" ht="21" customHeight="1" x14ac:dyDescent="0.2">
      <c r="A45" s="29"/>
      <c r="B45" s="53" t="str">
        <f t="shared" si="1"/>
        <v/>
      </c>
      <c r="C45" s="54"/>
      <c r="D45" s="53" t="str">
        <f t="shared" si="2"/>
        <v/>
      </c>
      <c r="E45" s="54"/>
      <c r="F45" s="53" t="str">
        <f t="shared" si="3"/>
        <v/>
      </c>
      <c r="G45" s="54"/>
      <c r="H45" s="53"/>
      <c r="I45" s="56"/>
      <c r="J45" s="53"/>
      <c r="K45" s="53" t="str">
        <f>IF($G45&lt;&gt;"",COUNTIFS('Issue Tracker'!$I$10:$I$200,'Scope Tracker'!$G45,'Issue Tracker'!$A$10:$A$200,"&gt;0"),"")</f>
        <v/>
      </c>
      <c r="L45" s="53"/>
      <c r="M45" s="8">
        <f t="shared" si="0"/>
        <v>0</v>
      </c>
      <c r="N45" s="22"/>
      <c r="O45" s="347"/>
      <c r="P45" s="347"/>
      <c r="Q45" s="347"/>
      <c r="R45" s="347"/>
      <c r="S45" s="347"/>
      <c r="T45" s="347"/>
      <c r="U45" s="29"/>
      <c r="V45" s="29"/>
      <c r="W45" s="29"/>
      <c r="X45" s="29"/>
      <c r="Y45" s="29"/>
      <c r="Z45" s="29"/>
      <c r="AA45" s="29"/>
      <c r="AB45" s="29"/>
      <c r="AC45" s="29"/>
      <c r="AD45" s="29"/>
      <c r="AE45" s="29"/>
      <c r="AF45" s="29"/>
      <c r="AG45" s="29"/>
    </row>
    <row r="46" spans="1:33" ht="21" customHeight="1" x14ac:dyDescent="0.2">
      <c r="A46" s="29"/>
      <c r="B46" s="53" t="str">
        <f t="shared" si="1"/>
        <v/>
      </c>
      <c r="C46" s="54"/>
      <c r="D46" s="53" t="str">
        <f t="shared" si="2"/>
        <v/>
      </c>
      <c r="E46" s="54"/>
      <c r="F46" s="53" t="str">
        <f t="shared" si="3"/>
        <v/>
      </c>
      <c r="G46" s="54"/>
      <c r="H46" s="53"/>
      <c r="I46" s="56"/>
      <c r="J46" s="53"/>
      <c r="K46" s="53" t="str">
        <f>IF($G46&lt;&gt;"",COUNTIFS('Issue Tracker'!$I$10:$I$200,'Scope Tracker'!$G46,'Issue Tracker'!$A$10:$A$200,"&gt;0"),"")</f>
        <v/>
      </c>
      <c r="L46" s="53"/>
      <c r="M46" s="8">
        <f t="shared" si="0"/>
        <v>0</v>
      </c>
      <c r="N46" s="22"/>
      <c r="O46" s="347"/>
      <c r="P46" s="347"/>
      <c r="Q46" s="347"/>
      <c r="R46" s="347"/>
      <c r="S46" s="347"/>
      <c r="T46" s="347"/>
      <c r="U46" s="29"/>
      <c r="V46" s="29"/>
      <c r="W46" s="29"/>
      <c r="X46" s="29"/>
      <c r="Y46" s="29"/>
      <c r="Z46" s="29"/>
      <c r="AA46" s="29"/>
      <c r="AB46" s="29"/>
      <c r="AC46" s="29"/>
      <c r="AD46" s="29"/>
      <c r="AE46" s="29"/>
      <c r="AF46" s="29"/>
      <c r="AG46" s="29"/>
    </row>
    <row r="47" spans="1:33" ht="21" customHeight="1" x14ac:dyDescent="0.2">
      <c r="A47" s="29"/>
      <c r="B47" s="53" t="str">
        <f t="shared" si="1"/>
        <v/>
      </c>
      <c r="C47" s="54"/>
      <c r="D47" s="53" t="str">
        <f t="shared" si="2"/>
        <v/>
      </c>
      <c r="E47" s="54"/>
      <c r="F47" s="53" t="str">
        <f t="shared" si="3"/>
        <v/>
      </c>
      <c r="G47" s="54"/>
      <c r="H47" s="53"/>
      <c r="I47" s="56"/>
      <c r="J47" s="53"/>
      <c r="K47" s="53" t="str">
        <f>IF($G47&lt;&gt;"",COUNTIFS('Issue Tracker'!$I$10:$I$200,'Scope Tracker'!$G47,'Issue Tracker'!$A$10:$A$200,"&gt;0"),"")</f>
        <v/>
      </c>
      <c r="L47" s="53"/>
      <c r="M47" s="8">
        <f t="shared" si="0"/>
        <v>0</v>
      </c>
      <c r="N47" s="22"/>
      <c r="O47" s="347"/>
      <c r="P47" s="347"/>
      <c r="Q47" s="347"/>
      <c r="R47" s="347"/>
      <c r="S47" s="347"/>
      <c r="T47" s="347"/>
      <c r="U47" s="29"/>
      <c r="V47" s="29"/>
      <c r="W47" s="29"/>
      <c r="X47" s="29"/>
      <c r="Y47" s="29"/>
      <c r="Z47" s="29"/>
      <c r="AA47" s="29"/>
      <c r="AB47" s="29"/>
      <c r="AC47" s="29"/>
      <c r="AD47" s="29"/>
      <c r="AE47" s="29"/>
      <c r="AF47" s="29"/>
      <c r="AG47" s="29"/>
    </row>
    <row r="48" spans="1:33" ht="21" customHeight="1" x14ac:dyDescent="0.2">
      <c r="A48" s="29"/>
      <c r="B48" s="53" t="str">
        <f t="shared" si="1"/>
        <v/>
      </c>
      <c r="C48" s="54"/>
      <c r="D48" s="53" t="str">
        <f t="shared" si="2"/>
        <v/>
      </c>
      <c r="E48" s="54"/>
      <c r="F48" s="53" t="str">
        <f t="shared" si="3"/>
        <v/>
      </c>
      <c r="G48" s="54"/>
      <c r="H48" s="53"/>
      <c r="I48" s="56"/>
      <c r="J48" s="53"/>
      <c r="K48" s="53" t="str">
        <f>IF($G48&lt;&gt;"",COUNTIFS('Issue Tracker'!$I$10:$I$200,'Scope Tracker'!$G48,'Issue Tracker'!$A$10:$A$200,"&gt;0"),"")</f>
        <v/>
      </c>
      <c r="L48" s="53"/>
      <c r="M48" s="8">
        <f t="shared" si="0"/>
        <v>0</v>
      </c>
      <c r="N48" s="22"/>
      <c r="O48" s="347"/>
      <c r="P48" s="347"/>
      <c r="Q48" s="347"/>
      <c r="R48" s="347"/>
      <c r="S48" s="347"/>
      <c r="T48" s="347"/>
      <c r="U48" s="29"/>
      <c r="V48" s="29"/>
      <c r="W48" s="29"/>
      <c r="X48" s="29"/>
      <c r="Y48" s="29"/>
      <c r="Z48" s="29"/>
      <c r="AA48" s="29"/>
      <c r="AB48" s="29"/>
      <c r="AC48" s="29"/>
      <c r="AD48" s="29"/>
      <c r="AE48" s="29"/>
      <c r="AF48" s="29"/>
      <c r="AG48" s="29"/>
    </row>
    <row r="49" spans="1:33" ht="21" customHeight="1" x14ac:dyDescent="0.2">
      <c r="A49" s="29"/>
      <c r="B49" s="53" t="str">
        <f t="shared" si="1"/>
        <v/>
      </c>
      <c r="C49" s="54"/>
      <c r="D49" s="53" t="str">
        <f t="shared" si="2"/>
        <v/>
      </c>
      <c r="E49" s="54"/>
      <c r="F49" s="53" t="str">
        <f t="shared" si="3"/>
        <v/>
      </c>
      <c r="G49" s="54"/>
      <c r="H49" s="53"/>
      <c r="I49" s="56"/>
      <c r="J49" s="53"/>
      <c r="K49" s="53" t="str">
        <f>IF($G49&lt;&gt;"",COUNTIFS('Issue Tracker'!$I$10:$I$200,'Scope Tracker'!$G49,'Issue Tracker'!$A$10:$A$200,"&gt;0"),"")</f>
        <v/>
      </c>
      <c r="L49" s="53"/>
      <c r="M49" s="8">
        <f t="shared" si="0"/>
        <v>0</v>
      </c>
      <c r="N49" s="22"/>
      <c r="O49" s="347"/>
      <c r="P49" s="347"/>
      <c r="Q49" s="347"/>
      <c r="R49" s="347"/>
      <c r="S49" s="347"/>
      <c r="T49" s="347"/>
      <c r="U49" s="29"/>
      <c r="V49" s="29"/>
      <c r="W49" s="29"/>
      <c r="X49" s="29"/>
      <c r="Y49" s="29"/>
      <c r="Z49" s="29"/>
      <c r="AA49" s="29"/>
      <c r="AB49" s="29"/>
      <c r="AC49" s="29"/>
      <c r="AD49" s="29"/>
      <c r="AE49" s="29"/>
      <c r="AF49" s="29"/>
      <c r="AG49" s="29"/>
    </row>
    <row r="50" spans="1:33" ht="21" customHeight="1" x14ac:dyDescent="0.2">
      <c r="A50" s="29"/>
      <c r="B50" s="53" t="str">
        <f t="shared" si="1"/>
        <v/>
      </c>
      <c r="C50" s="54"/>
      <c r="D50" s="53" t="str">
        <f t="shared" si="2"/>
        <v/>
      </c>
      <c r="E50" s="54"/>
      <c r="F50" s="53" t="str">
        <f t="shared" si="3"/>
        <v/>
      </c>
      <c r="G50" s="54"/>
      <c r="H50" s="53"/>
      <c r="I50" s="56"/>
      <c r="J50" s="53"/>
      <c r="K50" s="53" t="str">
        <f>IF($G50&lt;&gt;"",COUNTIFS('Issue Tracker'!$I$10:$I$200,'Scope Tracker'!$G50,'Issue Tracker'!$A$10:$A$200,"&gt;0"),"")</f>
        <v/>
      </c>
      <c r="L50" s="53"/>
      <c r="M50" s="8">
        <f t="shared" si="0"/>
        <v>0</v>
      </c>
      <c r="N50" s="22"/>
      <c r="O50" s="347"/>
      <c r="P50" s="347"/>
      <c r="Q50" s="347"/>
      <c r="R50" s="347"/>
      <c r="S50" s="347"/>
      <c r="T50" s="347"/>
      <c r="U50" s="29"/>
      <c r="V50" s="29"/>
      <c r="W50" s="29"/>
      <c r="X50" s="29"/>
      <c r="Y50" s="29"/>
      <c r="Z50" s="29"/>
      <c r="AA50" s="29"/>
      <c r="AB50" s="29"/>
      <c r="AC50" s="29"/>
      <c r="AD50" s="29"/>
      <c r="AE50" s="29"/>
      <c r="AF50" s="29"/>
      <c r="AG50" s="29"/>
    </row>
    <row r="51" spans="1:33" ht="21" customHeight="1" x14ac:dyDescent="0.2">
      <c r="A51" s="29"/>
      <c r="B51" s="53" t="str">
        <f t="shared" si="1"/>
        <v/>
      </c>
      <c r="C51" s="54"/>
      <c r="D51" s="53" t="str">
        <f t="shared" si="2"/>
        <v/>
      </c>
      <c r="E51" s="54"/>
      <c r="F51" s="53" t="str">
        <f t="shared" si="3"/>
        <v/>
      </c>
      <c r="G51" s="54"/>
      <c r="H51" s="53"/>
      <c r="I51" s="56"/>
      <c r="J51" s="53"/>
      <c r="K51" s="53" t="str">
        <f>IF($G51&lt;&gt;"",COUNTIFS('Issue Tracker'!$I$10:$I$200,'Scope Tracker'!$G51,'Issue Tracker'!$A$10:$A$200,"&gt;0"),"")</f>
        <v/>
      </c>
      <c r="L51" s="53"/>
      <c r="M51" s="8">
        <f t="shared" si="0"/>
        <v>0</v>
      </c>
      <c r="N51" s="22"/>
      <c r="O51" s="347"/>
      <c r="P51" s="347"/>
      <c r="Q51" s="347"/>
      <c r="R51" s="347"/>
      <c r="S51" s="347"/>
      <c r="T51" s="347"/>
      <c r="U51" s="29"/>
      <c r="V51" s="29"/>
      <c r="W51" s="29"/>
      <c r="X51" s="29"/>
      <c r="Y51" s="29"/>
      <c r="Z51" s="29"/>
      <c r="AA51" s="29"/>
      <c r="AB51" s="29"/>
      <c r="AC51" s="29"/>
      <c r="AD51" s="29"/>
      <c r="AE51" s="29"/>
      <c r="AF51" s="29"/>
      <c r="AG51" s="29"/>
    </row>
    <row r="52" spans="1:33" ht="21" customHeight="1" x14ac:dyDescent="0.2">
      <c r="A52" s="29"/>
      <c r="B52" s="53" t="str">
        <f t="shared" si="1"/>
        <v/>
      </c>
      <c r="C52" s="54"/>
      <c r="D52" s="53" t="str">
        <f t="shared" si="2"/>
        <v/>
      </c>
      <c r="E52" s="54"/>
      <c r="F52" s="53" t="str">
        <f t="shared" si="3"/>
        <v/>
      </c>
      <c r="G52" s="54"/>
      <c r="H52" s="53"/>
      <c r="I52" s="56"/>
      <c r="J52" s="53"/>
      <c r="K52" s="53" t="str">
        <f>IF($G52&lt;&gt;"",COUNTIFS('Issue Tracker'!$I$10:$I$200,'Scope Tracker'!$G52,'Issue Tracker'!$A$10:$A$200,"&gt;0"),"")</f>
        <v/>
      </c>
      <c r="L52" s="53"/>
      <c r="M52" s="8">
        <f t="shared" si="0"/>
        <v>0</v>
      </c>
      <c r="N52" s="22"/>
      <c r="O52" s="347"/>
      <c r="P52" s="347"/>
      <c r="Q52" s="347"/>
      <c r="R52" s="347"/>
      <c r="S52" s="347"/>
      <c r="T52" s="347"/>
      <c r="U52" s="29"/>
      <c r="V52" s="29"/>
      <c r="W52" s="29"/>
      <c r="X52" s="29"/>
      <c r="Y52" s="29"/>
      <c r="Z52" s="29"/>
      <c r="AA52" s="29"/>
      <c r="AB52" s="29"/>
      <c r="AC52" s="29"/>
      <c r="AD52" s="29"/>
      <c r="AE52" s="29"/>
      <c r="AF52" s="29"/>
      <c r="AG52" s="29"/>
    </row>
    <row r="53" spans="1:33" ht="21" customHeight="1" x14ac:dyDescent="0.2">
      <c r="A53" s="29"/>
      <c r="B53" s="53" t="str">
        <f t="shared" si="1"/>
        <v/>
      </c>
      <c r="C53" s="54"/>
      <c r="D53" s="53" t="str">
        <f t="shared" si="2"/>
        <v/>
      </c>
      <c r="E53" s="54"/>
      <c r="F53" s="53" t="str">
        <f t="shared" si="3"/>
        <v/>
      </c>
      <c r="G53" s="54"/>
      <c r="H53" s="53"/>
      <c r="I53" s="56"/>
      <c r="J53" s="53"/>
      <c r="K53" s="53" t="str">
        <f>IF($G53&lt;&gt;"",COUNTIFS('Issue Tracker'!$I$10:$I$200,'Scope Tracker'!$G53,'Issue Tracker'!$A$10:$A$200,"&gt;0"),"")</f>
        <v/>
      </c>
      <c r="L53" s="53"/>
      <c r="M53" s="8">
        <f t="shared" si="0"/>
        <v>0</v>
      </c>
      <c r="N53" s="22"/>
      <c r="O53" s="347"/>
      <c r="P53" s="347"/>
      <c r="Q53" s="347"/>
      <c r="R53" s="347"/>
      <c r="S53" s="347"/>
      <c r="T53" s="347"/>
      <c r="U53" s="29"/>
      <c r="V53" s="29"/>
      <c r="W53" s="29"/>
      <c r="X53" s="29"/>
      <c r="Y53" s="29"/>
      <c r="Z53" s="29"/>
      <c r="AA53" s="29"/>
      <c r="AB53" s="29"/>
      <c r="AC53" s="29"/>
      <c r="AD53" s="29"/>
      <c r="AE53" s="29"/>
      <c r="AF53" s="29"/>
      <c r="AG53" s="29"/>
    </row>
    <row r="54" spans="1:33" ht="21" customHeight="1" x14ac:dyDescent="0.2">
      <c r="A54" s="29"/>
      <c r="B54" s="53" t="str">
        <f t="shared" si="1"/>
        <v/>
      </c>
      <c r="C54" s="54"/>
      <c r="D54" s="53" t="str">
        <f t="shared" si="2"/>
        <v/>
      </c>
      <c r="E54" s="54"/>
      <c r="F54" s="53" t="str">
        <f t="shared" si="3"/>
        <v/>
      </c>
      <c r="G54" s="54"/>
      <c r="H54" s="53"/>
      <c r="I54" s="56"/>
      <c r="J54" s="53"/>
      <c r="K54" s="53" t="str">
        <f>IF($G54&lt;&gt;"",COUNTIFS('Issue Tracker'!$I$10:$I$200,'Scope Tracker'!$G54,'Issue Tracker'!$A$10:$A$200,"&gt;0"),"")</f>
        <v/>
      </c>
      <c r="L54" s="53"/>
      <c r="M54" s="8">
        <f t="shared" si="0"/>
        <v>0</v>
      </c>
      <c r="N54" s="22"/>
      <c r="O54" s="347"/>
      <c r="P54" s="347"/>
      <c r="Q54" s="347"/>
      <c r="R54" s="347"/>
      <c r="S54" s="347"/>
      <c r="T54" s="347"/>
      <c r="U54" s="29"/>
      <c r="V54" s="29"/>
      <c r="W54" s="29"/>
      <c r="X54" s="29"/>
      <c r="Y54" s="29"/>
      <c r="Z54" s="29"/>
      <c r="AA54" s="29"/>
      <c r="AB54" s="29"/>
      <c r="AC54" s="29"/>
      <c r="AD54" s="29"/>
      <c r="AE54" s="29"/>
      <c r="AF54" s="29"/>
      <c r="AG54" s="29"/>
    </row>
    <row r="55" spans="1:33" ht="21" customHeight="1" x14ac:dyDescent="0.2">
      <c r="A55" s="29"/>
      <c r="B55" s="53" t="str">
        <f t="shared" si="1"/>
        <v/>
      </c>
      <c r="C55" s="54"/>
      <c r="D55" s="53" t="str">
        <f t="shared" si="2"/>
        <v/>
      </c>
      <c r="E55" s="54"/>
      <c r="F55" s="53" t="str">
        <f t="shared" si="3"/>
        <v/>
      </c>
      <c r="G55" s="54"/>
      <c r="H55" s="53"/>
      <c r="I55" s="56"/>
      <c r="J55" s="53"/>
      <c r="K55" s="53" t="str">
        <f>IF($G55&lt;&gt;"",COUNTIFS('Issue Tracker'!$I$10:$I$200,'Scope Tracker'!$G55,'Issue Tracker'!$A$10:$A$200,"&gt;0"),"")</f>
        <v/>
      </c>
      <c r="L55" s="53"/>
      <c r="M55" s="8">
        <f t="shared" si="0"/>
        <v>0</v>
      </c>
      <c r="N55" s="22"/>
      <c r="O55" s="347"/>
      <c r="P55" s="347"/>
      <c r="Q55" s="347"/>
      <c r="R55" s="347"/>
      <c r="S55" s="347"/>
      <c r="T55" s="347"/>
      <c r="U55" s="29"/>
      <c r="V55" s="29"/>
      <c r="W55" s="29"/>
      <c r="X55" s="29"/>
      <c r="Y55" s="29"/>
      <c r="Z55" s="29"/>
      <c r="AA55" s="29"/>
      <c r="AB55" s="29"/>
      <c r="AC55" s="29"/>
      <c r="AD55" s="29"/>
      <c r="AE55" s="29"/>
      <c r="AF55" s="29"/>
      <c r="AG55" s="29"/>
    </row>
    <row r="56" spans="1:33" ht="21" customHeight="1" x14ac:dyDescent="0.2">
      <c r="A56" s="29"/>
      <c r="B56" s="53" t="str">
        <f t="shared" si="1"/>
        <v/>
      </c>
      <c r="C56" s="54"/>
      <c r="D56" s="53" t="str">
        <f t="shared" si="2"/>
        <v/>
      </c>
      <c r="E56" s="54"/>
      <c r="F56" s="53" t="str">
        <f t="shared" si="3"/>
        <v/>
      </c>
      <c r="G56" s="54"/>
      <c r="H56" s="53"/>
      <c r="I56" s="56"/>
      <c r="J56" s="53"/>
      <c r="K56" s="53" t="str">
        <f>IF($G56&lt;&gt;"",COUNTIFS('Issue Tracker'!$I$10:$I$200,'Scope Tracker'!$G56,'Issue Tracker'!$A$10:$A$200,"&gt;0"),"")</f>
        <v/>
      </c>
      <c r="L56" s="53"/>
      <c r="M56" s="8">
        <f t="shared" si="0"/>
        <v>0</v>
      </c>
      <c r="N56" s="22"/>
      <c r="O56" s="347"/>
      <c r="P56" s="347"/>
      <c r="Q56" s="347"/>
      <c r="R56" s="347"/>
      <c r="S56" s="347"/>
      <c r="T56" s="347"/>
      <c r="U56" s="29"/>
      <c r="V56" s="29"/>
      <c r="W56" s="29"/>
      <c r="X56" s="29"/>
      <c r="Y56" s="29"/>
      <c r="Z56" s="29"/>
      <c r="AA56" s="29"/>
      <c r="AB56" s="29"/>
      <c r="AC56" s="29"/>
      <c r="AD56" s="29"/>
      <c r="AE56" s="29"/>
      <c r="AF56" s="29"/>
      <c r="AG56" s="29"/>
    </row>
    <row r="57" spans="1:33" ht="21" customHeight="1" x14ac:dyDescent="0.2">
      <c r="A57" s="29"/>
      <c r="B57" s="53" t="str">
        <f t="shared" si="1"/>
        <v/>
      </c>
      <c r="C57" s="54"/>
      <c r="D57" s="53" t="str">
        <f t="shared" si="2"/>
        <v/>
      </c>
      <c r="E57" s="54"/>
      <c r="F57" s="53" t="str">
        <f t="shared" si="3"/>
        <v/>
      </c>
      <c r="G57" s="54"/>
      <c r="H57" s="53"/>
      <c r="I57" s="56"/>
      <c r="J57" s="53"/>
      <c r="K57" s="53" t="str">
        <f>IF($G57&lt;&gt;"",COUNTIFS('Issue Tracker'!$I$10:$I$200,'Scope Tracker'!$G57,'Issue Tracker'!$A$10:$A$200,"&gt;0"),"")</f>
        <v/>
      </c>
      <c r="L57" s="53"/>
      <c r="M57" s="8">
        <f t="shared" si="0"/>
        <v>0</v>
      </c>
      <c r="N57" s="22"/>
      <c r="O57" s="347"/>
      <c r="P57" s="347"/>
      <c r="Q57" s="347"/>
      <c r="R57" s="347"/>
      <c r="S57" s="347"/>
      <c r="T57" s="347"/>
      <c r="U57" s="29"/>
      <c r="V57" s="29"/>
      <c r="W57" s="29"/>
      <c r="X57" s="29"/>
      <c r="Y57" s="29"/>
      <c r="Z57" s="29"/>
      <c r="AA57" s="29"/>
      <c r="AB57" s="29"/>
      <c r="AC57" s="29"/>
      <c r="AD57" s="29"/>
      <c r="AE57" s="29"/>
      <c r="AF57" s="29"/>
      <c r="AG57" s="29"/>
    </row>
    <row r="58" spans="1:33" ht="21" customHeight="1" x14ac:dyDescent="0.2">
      <c r="A58" s="29"/>
      <c r="B58" s="53" t="str">
        <f t="shared" si="1"/>
        <v/>
      </c>
      <c r="C58" s="54"/>
      <c r="D58" s="53" t="str">
        <f t="shared" si="2"/>
        <v/>
      </c>
      <c r="E58" s="54"/>
      <c r="F58" s="53" t="str">
        <f t="shared" si="3"/>
        <v/>
      </c>
      <c r="G58" s="54"/>
      <c r="H58" s="53"/>
      <c r="I58" s="56"/>
      <c r="J58" s="53"/>
      <c r="K58" s="53" t="str">
        <f>IF($G58&lt;&gt;"",COUNTIFS('Issue Tracker'!$I$10:$I$200,'Scope Tracker'!$G58,'Issue Tracker'!$A$10:$A$200,"&gt;0"),"")</f>
        <v/>
      </c>
      <c r="L58" s="53"/>
      <c r="M58" s="8">
        <f t="shared" si="0"/>
        <v>0</v>
      </c>
      <c r="N58" s="22"/>
      <c r="O58" s="347"/>
      <c r="P58" s="347"/>
      <c r="Q58" s="347"/>
      <c r="R58" s="347"/>
      <c r="S58" s="347"/>
      <c r="T58" s="347"/>
      <c r="U58" s="29"/>
      <c r="V58" s="29"/>
      <c r="W58" s="29"/>
      <c r="X58" s="29"/>
      <c r="Y58" s="29"/>
      <c r="Z58" s="29"/>
      <c r="AA58" s="29"/>
      <c r="AB58" s="29"/>
      <c r="AC58" s="29"/>
      <c r="AD58" s="29"/>
      <c r="AE58" s="29"/>
      <c r="AF58" s="29"/>
      <c r="AG58" s="29"/>
    </row>
    <row r="59" spans="1:33" ht="21" customHeight="1" x14ac:dyDescent="0.2">
      <c r="A59" s="29"/>
      <c r="B59" s="53" t="str">
        <f t="shared" si="1"/>
        <v/>
      </c>
      <c r="C59" s="54"/>
      <c r="D59" s="53" t="str">
        <f t="shared" si="2"/>
        <v/>
      </c>
      <c r="E59" s="54"/>
      <c r="F59" s="53" t="str">
        <f t="shared" si="3"/>
        <v/>
      </c>
      <c r="G59" s="54"/>
      <c r="H59" s="53"/>
      <c r="I59" s="56"/>
      <c r="J59" s="53"/>
      <c r="K59" s="53" t="str">
        <f>IF($G59&lt;&gt;"",COUNTIFS('Issue Tracker'!$I$10:$I$200,'Scope Tracker'!$G59,'Issue Tracker'!$A$10:$A$200,"&gt;0"),"")</f>
        <v/>
      </c>
      <c r="L59" s="53"/>
      <c r="M59" s="8">
        <f t="shared" si="0"/>
        <v>0</v>
      </c>
      <c r="N59" s="22"/>
      <c r="O59" s="347"/>
      <c r="P59" s="347"/>
      <c r="Q59" s="347"/>
      <c r="R59" s="347"/>
      <c r="S59" s="347"/>
      <c r="T59" s="347"/>
      <c r="U59" s="29"/>
      <c r="V59" s="29"/>
      <c r="W59" s="29"/>
      <c r="X59" s="29"/>
      <c r="Y59" s="29"/>
      <c r="Z59" s="29"/>
      <c r="AA59" s="29"/>
      <c r="AB59" s="29"/>
      <c r="AC59" s="29"/>
      <c r="AD59" s="29"/>
      <c r="AE59" s="29"/>
      <c r="AF59" s="29"/>
      <c r="AG59" s="29"/>
    </row>
    <row r="60" spans="1:33" ht="21" customHeight="1" x14ac:dyDescent="0.2">
      <c r="A60" s="29"/>
      <c r="B60" s="53" t="str">
        <f t="shared" si="1"/>
        <v/>
      </c>
      <c r="C60" s="54"/>
      <c r="D60" s="53" t="str">
        <f t="shared" si="2"/>
        <v/>
      </c>
      <c r="E60" s="54"/>
      <c r="F60" s="53" t="str">
        <f t="shared" si="3"/>
        <v/>
      </c>
      <c r="G60" s="54"/>
      <c r="H60" s="53"/>
      <c r="I60" s="56"/>
      <c r="J60" s="53"/>
      <c r="K60" s="53" t="str">
        <f>IF($G60&lt;&gt;"",COUNTIFS('Issue Tracker'!$I$10:$I$200,'Scope Tracker'!$G60,'Issue Tracker'!$A$10:$A$200,"&gt;0"),"")</f>
        <v/>
      </c>
      <c r="L60" s="53"/>
      <c r="M60" s="8">
        <f t="shared" si="0"/>
        <v>0</v>
      </c>
      <c r="N60" s="22"/>
      <c r="O60" s="347"/>
      <c r="P60" s="347"/>
      <c r="Q60" s="347"/>
      <c r="R60" s="347"/>
      <c r="S60" s="347"/>
      <c r="T60" s="347"/>
      <c r="U60" s="29"/>
      <c r="V60" s="29"/>
      <c r="W60" s="29"/>
      <c r="X60" s="29"/>
      <c r="Y60" s="29"/>
      <c r="Z60" s="29"/>
      <c r="AA60" s="29"/>
      <c r="AB60" s="29"/>
      <c r="AC60" s="29"/>
      <c r="AD60" s="29"/>
      <c r="AE60" s="29"/>
      <c r="AF60" s="29"/>
      <c r="AG60" s="29"/>
    </row>
    <row r="61" spans="1:33" ht="21" customHeight="1" x14ac:dyDescent="0.2">
      <c r="A61" s="29"/>
      <c r="B61" s="53" t="str">
        <f t="shared" si="1"/>
        <v/>
      </c>
      <c r="C61" s="54"/>
      <c r="D61" s="53" t="str">
        <f t="shared" si="2"/>
        <v/>
      </c>
      <c r="E61" s="54"/>
      <c r="F61" s="53" t="str">
        <f t="shared" si="3"/>
        <v/>
      </c>
      <c r="G61" s="54"/>
      <c r="H61" s="53"/>
      <c r="I61" s="56"/>
      <c r="J61" s="53"/>
      <c r="K61" s="53" t="str">
        <f>IF($G61&lt;&gt;"",COUNTIFS('Issue Tracker'!$I$10:$I$200,'Scope Tracker'!$G61,'Issue Tracker'!$A$10:$A$200,"&gt;0"),"")</f>
        <v/>
      </c>
      <c r="L61" s="53"/>
      <c r="M61" s="8">
        <f t="shared" si="0"/>
        <v>0</v>
      </c>
      <c r="N61" s="22"/>
      <c r="O61" s="347"/>
      <c r="P61" s="347"/>
      <c r="Q61" s="347"/>
      <c r="R61" s="347"/>
      <c r="S61" s="347"/>
      <c r="T61" s="347"/>
      <c r="U61" s="29"/>
      <c r="V61" s="29"/>
      <c r="W61" s="29"/>
      <c r="X61" s="29"/>
      <c r="Y61" s="29"/>
      <c r="Z61" s="29"/>
      <c r="AA61" s="29"/>
      <c r="AB61" s="29"/>
      <c r="AC61" s="29"/>
      <c r="AD61" s="29"/>
      <c r="AE61" s="29"/>
      <c r="AF61" s="29"/>
      <c r="AG61" s="29"/>
    </row>
    <row r="62" spans="1:33" ht="21" customHeight="1" x14ac:dyDescent="0.2">
      <c r="A62" s="29"/>
      <c r="B62" s="53" t="str">
        <f t="shared" si="1"/>
        <v/>
      </c>
      <c r="C62" s="54"/>
      <c r="D62" s="53" t="str">
        <f t="shared" si="2"/>
        <v/>
      </c>
      <c r="E62" s="54"/>
      <c r="F62" s="53" t="str">
        <f t="shared" si="3"/>
        <v/>
      </c>
      <c r="G62" s="54"/>
      <c r="H62" s="53"/>
      <c r="I62" s="56"/>
      <c r="J62" s="53"/>
      <c r="K62" s="53" t="str">
        <f>IF($G62&lt;&gt;"",COUNTIFS('Issue Tracker'!$I$10:$I$200,'Scope Tracker'!$G62,'Issue Tracker'!$A$10:$A$200,"&gt;0"),"")</f>
        <v/>
      </c>
      <c r="L62" s="53"/>
      <c r="M62" s="8">
        <f t="shared" si="0"/>
        <v>0</v>
      </c>
      <c r="N62" s="22"/>
      <c r="O62" s="347"/>
      <c r="P62" s="347"/>
      <c r="Q62" s="347"/>
      <c r="R62" s="347"/>
      <c r="S62" s="347"/>
      <c r="T62" s="347"/>
      <c r="U62" s="29"/>
      <c r="V62" s="29"/>
      <c r="W62" s="29"/>
      <c r="X62" s="29"/>
      <c r="Y62" s="29"/>
      <c r="Z62" s="29"/>
      <c r="AA62" s="29"/>
      <c r="AB62" s="29"/>
      <c r="AC62" s="29"/>
      <c r="AD62" s="29"/>
      <c r="AE62" s="29"/>
      <c r="AF62" s="29"/>
      <c r="AG62" s="29"/>
    </row>
    <row r="63" spans="1:33" ht="21" customHeight="1" x14ac:dyDescent="0.2">
      <c r="A63" s="29"/>
      <c r="B63" s="53" t="str">
        <f t="shared" si="1"/>
        <v/>
      </c>
      <c r="C63" s="54"/>
      <c r="D63" s="53" t="str">
        <f t="shared" si="2"/>
        <v/>
      </c>
      <c r="E63" s="54"/>
      <c r="F63" s="53" t="str">
        <f t="shared" si="3"/>
        <v/>
      </c>
      <c r="G63" s="54"/>
      <c r="H63" s="53"/>
      <c r="I63" s="56"/>
      <c r="J63" s="53"/>
      <c r="K63" s="53" t="str">
        <f>IF($G63&lt;&gt;"",COUNTIFS('Issue Tracker'!$I$10:$I$200,'Scope Tracker'!$G63,'Issue Tracker'!$A$10:$A$200,"&gt;0"),"")</f>
        <v/>
      </c>
      <c r="L63" s="53"/>
      <c r="M63" s="8">
        <f t="shared" si="0"/>
        <v>0</v>
      </c>
      <c r="N63" s="22"/>
      <c r="O63" s="347"/>
      <c r="P63" s="347"/>
      <c r="Q63" s="347"/>
      <c r="R63" s="347"/>
      <c r="S63" s="347"/>
      <c r="T63" s="347"/>
      <c r="U63" s="29"/>
      <c r="V63" s="29"/>
      <c r="W63" s="29"/>
      <c r="X63" s="29"/>
      <c r="Y63" s="29"/>
      <c r="Z63" s="29"/>
      <c r="AA63" s="29"/>
      <c r="AB63" s="29"/>
      <c r="AC63" s="29"/>
      <c r="AD63" s="29"/>
      <c r="AE63" s="29"/>
      <c r="AF63" s="29"/>
      <c r="AG63" s="29"/>
    </row>
    <row r="64" spans="1:33" ht="21" customHeight="1" x14ac:dyDescent="0.2">
      <c r="A64" s="29"/>
      <c r="B64" s="53" t="str">
        <f t="shared" si="1"/>
        <v/>
      </c>
      <c r="C64" s="54"/>
      <c r="D64" s="53" t="str">
        <f t="shared" si="2"/>
        <v/>
      </c>
      <c r="E64" s="54"/>
      <c r="F64" s="53" t="str">
        <f t="shared" si="3"/>
        <v/>
      </c>
      <c r="G64" s="54"/>
      <c r="H64" s="53"/>
      <c r="I64" s="56"/>
      <c r="J64" s="53"/>
      <c r="K64" s="53" t="str">
        <f>IF($G64&lt;&gt;"",COUNTIFS('Issue Tracker'!$I$10:$I$200,'Scope Tracker'!$G64,'Issue Tracker'!$A$10:$A$200,"&gt;0"),"")</f>
        <v/>
      </c>
      <c r="L64" s="53"/>
      <c r="M64" s="8">
        <f t="shared" si="0"/>
        <v>0</v>
      </c>
      <c r="N64" s="22"/>
      <c r="O64" s="347"/>
      <c r="P64" s="347"/>
      <c r="Q64" s="347"/>
      <c r="R64" s="347"/>
      <c r="S64" s="347"/>
      <c r="T64" s="347"/>
      <c r="U64" s="29"/>
      <c r="V64" s="29"/>
      <c r="W64" s="29"/>
      <c r="X64" s="29"/>
      <c r="Y64" s="29"/>
      <c r="Z64" s="29"/>
      <c r="AA64" s="29"/>
      <c r="AB64" s="29"/>
      <c r="AC64" s="29"/>
      <c r="AD64" s="29"/>
      <c r="AE64" s="29"/>
      <c r="AF64" s="29"/>
      <c r="AG64" s="29"/>
    </row>
    <row r="65" spans="1:33" ht="21" customHeight="1" x14ac:dyDescent="0.2">
      <c r="A65" s="29"/>
      <c r="B65" s="53" t="str">
        <f t="shared" si="1"/>
        <v/>
      </c>
      <c r="C65" s="54"/>
      <c r="D65" s="53" t="str">
        <f t="shared" si="2"/>
        <v/>
      </c>
      <c r="E65" s="54"/>
      <c r="F65" s="53" t="str">
        <f t="shared" si="3"/>
        <v/>
      </c>
      <c r="G65" s="54"/>
      <c r="H65" s="53"/>
      <c r="I65" s="56"/>
      <c r="J65" s="53"/>
      <c r="K65" s="53" t="str">
        <f>IF($G65&lt;&gt;"",COUNTIFS('Issue Tracker'!$I$10:$I$200,'Scope Tracker'!$G65,'Issue Tracker'!$A$10:$A$200,"&gt;0"),"")</f>
        <v/>
      </c>
      <c r="L65" s="53"/>
      <c r="M65" s="8">
        <f t="shared" si="0"/>
        <v>0</v>
      </c>
      <c r="N65" s="22"/>
      <c r="O65" s="347"/>
      <c r="P65" s="347"/>
      <c r="Q65" s="347"/>
      <c r="R65" s="347"/>
      <c r="S65" s="347"/>
      <c r="T65" s="347"/>
      <c r="U65" s="29"/>
      <c r="V65" s="29"/>
      <c r="W65" s="29"/>
      <c r="X65" s="29"/>
      <c r="Y65" s="29"/>
      <c r="Z65" s="29"/>
      <c r="AA65" s="29"/>
      <c r="AB65" s="29"/>
      <c r="AC65" s="29"/>
      <c r="AD65" s="29"/>
      <c r="AE65" s="29"/>
      <c r="AF65" s="29"/>
      <c r="AG65" s="29"/>
    </row>
    <row r="66" spans="1:33" ht="21" customHeight="1" x14ac:dyDescent="0.2">
      <c r="A66" s="29"/>
      <c r="B66" s="53" t="str">
        <f t="shared" si="1"/>
        <v/>
      </c>
      <c r="C66" s="54"/>
      <c r="D66" s="53" t="str">
        <f t="shared" si="2"/>
        <v/>
      </c>
      <c r="E66" s="54"/>
      <c r="F66" s="53" t="str">
        <f t="shared" si="3"/>
        <v/>
      </c>
      <c r="G66" s="54"/>
      <c r="H66" s="53"/>
      <c r="I66" s="56"/>
      <c r="J66" s="53"/>
      <c r="K66" s="53" t="str">
        <f>IF($G66&lt;&gt;"",COUNTIFS('Issue Tracker'!$I$10:$I$200,'Scope Tracker'!$G66,'Issue Tracker'!$A$10:$A$200,"&gt;0"),"")</f>
        <v/>
      </c>
      <c r="L66" s="53"/>
      <c r="M66" s="8">
        <f t="shared" si="0"/>
        <v>0</v>
      </c>
      <c r="N66" s="22"/>
      <c r="O66" s="347"/>
      <c r="P66" s="347"/>
      <c r="Q66" s="347"/>
      <c r="R66" s="347"/>
      <c r="S66" s="347"/>
      <c r="T66" s="347"/>
      <c r="U66" s="29"/>
      <c r="V66" s="29"/>
      <c r="W66" s="29"/>
      <c r="X66" s="29"/>
      <c r="Y66" s="29"/>
      <c r="Z66" s="29"/>
      <c r="AA66" s="29"/>
      <c r="AB66" s="29"/>
      <c r="AC66" s="29"/>
      <c r="AD66" s="29"/>
      <c r="AE66" s="29"/>
      <c r="AF66" s="29"/>
      <c r="AG66" s="29"/>
    </row>
    <row r="67" spans="1:33" ht="21" customHeight="1" x14ac:dyDescent="0.2">
      <c r="A67" s="29"/>
      <c r="B67" s="53" t="str">
        <f t="shared" si="1"/>
        <v/>
      </c>
      <c r="C67" s="54"/>
      <c r="D67" s="53" t="str">
        <f t="shared" si="2"/>
        <v/>
      </c>
      <c r="E67" s="54"/>
      <c r="F67" s="53" t="str">
        <f t="shared" si="3"/>
        <v/>
      </c>
      <c r="G67" s="54"/>
      <c r="H67" s="53"/>
      <c r="I67" s="56"/>
      <c r="J67" s="53"/>
      <c r="K67" s="53" t="str">
        <f>IF($G67&lt;&gt;"",COUNTIFS('Issue Tracker'!$I$10:$I$200,'Scope Tracker'!$G67,'Issue Tracker'!$A$10:$A$200,"&gt;0"),"")</f>
        <v/>
      </c>
      <c r="L67" s="53"/>
      <c r="M67" s="8">
        <f t="shared" si="0"/>
        <v>0</v>
      </c>
      <c r="N67" s="22"/>
      <c r="O67" s="347"/>
      <c r="P67" s="347"/>
      <c r="Q67" s="347"/>
      <c r="R67" s="347"/>
      <c r="S67" s="347"/>
      <c r="T67" s="347"/>
      <c r="U67" s="29"/>
      <c r="V67" s="29"/>
      <c r="W67" s="29"/>
      <c r="X67" s="29"/>
      <c r="Y67" s="29"/>
      <c r="Z67" s="29"/>
      <c r="AA67" s="29"/>
      <c r="AB67" s="29"/>
      <c r="AC67" s="29"/>
      <c r="AD67" s="29"/>
      <c r="AE67" s="29"/>
      <c r="AF67" s="29"/>
      <c r="AG67" s="29"/>
    </row>
    <row r="68" spans="1:33" ht="21" customHeight="1" x14ac:dyDescent="0.2">
      <c r="A68" s="29"/>
      <c r="B68" s="53" t="str">
        <f t="shared" si="1"/>
        <v/>
      </c>
      <c r="C68" s="54"/>
      <c r="D68" s="53" t="str">
        <f t="shared" si="2"/>
        <v/>
      </c>
      <c r="E68" s="54"/>
      <c r="F68" s="53" t="str">
        <f t="shared" si="3"/>
        <v/>
      </c>
      <c r="G68" s="54"/>
      <c r="H68" s="53"/>
      <c r="I68" s="56"/>
      <c r="J68" s="53"/>
      <c r="K68" s="53" t="str">
        <f>IF($G68&lt;&gt;"",COUNTIFS('Issue Tracker'!$I$10:$I$200,'Scope Tracker'!$G68,'Issue Tracker'!$A$10:$A$200,"&gt;0"),"")</f>
        <v/>
      </c>
      <c r="L68" s="53"/>
      <c r="M68" s="8">
        <f t="shared" si="0"/>
        <v>0</v>
      </c>
      <c r="N68" s="22"/>
      <c r="O68" s="347"/>
      <c r="P68" s="347"/>
      <c r="Q68" s="347"/>
      <c r="R68" s="347"/>
      <c r="S68" s="347"/>
      <c r="T68" s="347"/>
      <c r="U68" s="29"/>
      <c r="V68" s="29"/>
      <c r="W68" s="29"/>
      <c r="X68" s="29"/>
      <c r="Y68" s="29"/>
      <c r="Z68" s="29"/>
      <c r="AA68" s="29"/>
      <c r="AB68" s="29"/>
      <c r="AC68" s="29"/>
      <c r="AD68" s="29"/>
      <c r="AE68" s="29"/>
      <c r="AF68" s="29"/>
      <c r="AG68" s="29"/>
    </row>
    <row r="69" spans="1:33" ht="21" customHeight="1" x14ac:dyDescent="0.2">
      <c r="A69" s="29"/>
      <c r="B69" s="53" t="str">
        <f t="shared" si="1"/>
        <v/>
      </c>
      <c r="C69" s="54"/>
      <c r="D69" s="53" t="str">
        <f t="shared" si="2"/>
        <v/>
      </c>
      <c r="E69" s="54"/>
      <c r="F69" s="53" t="str">
        <f t="shared" si="3"/>
        <v/>
      </c>
      <c r="G69" s="54"/>
      <c r="H69" s="53"/>
      <c r="I69" s="56"/>
      <c r="J69" s="53"/>
      <c r="K69" s="53" t="str">
        <f>IF($G69&lt;&gt;"",COUNTIFS('Issue Tracker'!$I$10:$I$200,'Scope Tracker'!$G69,'Issue Tracker'!$A$10:$A$200,"&gt;0"),"")</f>
        <v/>
      </c>
      <c r="L69" s="53"/>
      <c r="M69" s="8">
        <f t="shared" si="0"/>
        <v>0</v>
      </c>
      <c r="N69" s="22"/>
      <c r="O69" s="347"/>
      <c r="P69" s="347"/>
      <c r="Q69" s="347"/>
      <c r="R69" s="347"/>
      <c r="S69" s="347"/>
      <c r="T69" s="347"/>
      <c r="U69" s="29"/>
      <c r="V69" s="29"/>
      <c r="W69" s="29"/>
      <c r="X69" s="29"/>
      <c r="Y69" s="29"/>
      <c r="Z69" s="29"/>
      <c r="AA69" s="29"/>
      <c r="AB69" s="29"/>
      <c r="AC69" s="29"/>
      <c r="AD69" s="29"/>
      <c r="AE69" s="29"/>
      <c r="AF69" s="29"/>
      <c r="AG69" s="29"/>
    </row>
    <row r="70" spans="1:33" ht="21" customHeight="1" x14ac:dyDescent="0.2">
      <c r="A70" s="29"/>
      <c r="B70" s="53" t="str">
        <f t="shared" si="1"/>
        <v/>
      </c>
      <c r="C70" s="54"/>
      <c r="D70" s="53" t="str">
        <f t="shared" si="2"/>
        <v/>
      </c>
      <c r="E70" s="54"/>
      <c r="F70" s="53" t="str">
        <f t="shared" si="3"/>
        <v/>
      </c>
      <c r="G70" s="54"/>
      <c r="H70" s="53"/>
      <c r="I70" s="56"/>
      <c r="J70" s="53"/>
      <c r="K70" s="53" t="str">
        <f>IF($G70&lt;&gt;"",COUNTIFS('Issue Tracker'!$I$10:$I$200,'Scope Tracker'!$G70,'Issue Tracker'!$A$10:$A$200,"&gt;0"),"")</f>
        <v/>
      </c>
      <c r="L70" s="53"/>
      <c r="M70" s="8">
        <f t="shared" si="0"/>
        <v>0</v>
      </c>
      <c r="N70" s="22"/>
      <c r="O70" s="347"/>
      <c r="P70" s="347"/>
      <c r="Q70" s="347"/>
      <c r="R70" s="347"/>
      <c r="S70" s="347"/>
      <c r="T70" s="347"/>
      <c r="U70" s="29"/>
      <c r="V70" s="29"/>
      <c r="W70" s="29"/>
      <c r="X70" s="29"/>
      <c r="Y70" s="29"/>
      <c r="Z70" s="29"/>
      <c r="AA70" s="29"/>
      <c r="AB70" s="29"/>
      <c r="AC70" s="29"/>
      <c r="AD70" s="29"/>
      <c r="AE70" s="29"/>
      <c r="AF70" s="29"/>
      <c r="AG70" s="29"/>
    </row>
    <row r="71" spans="1:33" ht="21" customHeight="1" x14ac:dyDescent="0.2">
      <c r="A71" s="29"/>
      <c r="B71" s="53" t="str">
        <f t="shared" si="1"/>
        <v/>
      </c>
      <c r="C71" s="54"/>
      <c r="D71" s="53" t="str">
        <f t="shared" si="2"/>
        <v/>
      </c>
      <c r="E71" s="54"/>
      <c r="F71" s="53" t="str">
        <f t="shared" si="3"/>
        <v/>
      </c>
      <c r="G71" s="54"/>
      <c r="H71" s="53"/>
      <c r="I71" s="56"/>
      <c r="J71" s="53"/>
      <c r="K71" s="53" t="str">
        <f>IF($G71&lt;&gt;"",COUNTIFS('Issue Tracker'!$I$10:$I$200,'Scope Tracker'!$G71,'Issue Tracker'!$A$10:$A$200,"&gt;0"),"")</f>
        <v/>
      </c>
      <c r="L71" s="53"/>
      <c r="M71" s="8">
        <f t="shared" si="0"/>
        <v>0</v>
      </c>
      <c r="N71" s="22"/>
      <c r="O71" s="347"/>
      <c r="P71" s="347"/>
      <c r="Q71" s="347"/>
      <c r="R71" s="347"/>
      <c r="S71" s="347"/>
      <c r="T71" s="347"/>
      <c r="U71" s="29"/>
      <c r="V71" s="29"/>
      <c r="W71" s="29"/>
      <c r="X71" s="29"/>
      <c r="Y71" s="29"/>
      <c r="Z71" s="29"/>
      <c r="AA71" s="29"/>
      <c r="AB71" s="29"/>
      <c r="AC71" s="29"/>
      <c r="AD71" s="29"/>
      <c r="AE71" s="29"/>
      <c r="AF71" s="29"/>
      <c r="AG71" s="29"/>
    </row>
    <row r="72" spans="1:33" ht="21" customHeight="1" x14ac:dyDescent="0.2">
      <c r="A72" s="29"/>
      <c r="B72" s="53" t="str">
        <f t="shared" si="1"/>
        <v/>
      </c>
      <c r="C72" s="54"/>
      <c r="D72" s="53" t="str">
        <f t="shared" si="2"/>
        <v/>
      </c>
      <c r="E72" s="54"/>
      <c r="F72" s="53" t="str">
        <f t="shared" si="3"/>
        <v/>
      </c>
      <c r="G72" s="54"/>
      <c r="H72" s="53"/>
      <c r="I72" s="56"/>
      <c r="J72" s="53"/>
      <c r="K72" s="53" t="str">
        <f>IF($G72&lt;&gt;"",COUNTIFS('Issue Tracker'!$I$10:$I$200,'Scope Tracker'!$G72,'Issue Tracker'!$A$10:$A$200,"&gt;0"),"")</f>
        <v/>
      </c>
      <c r="L72" s="53"/>
      <c r="M72" s="8">
        <f t="shared" si="0"/>
        <v>0</v>
      </c>
      <c r="N72" s="22"/>
      <c r="O72" s="347"/>
      <c r="P72" s="347"/>
      <c r="Q72" s="347"/>
      <c r="R72" s="347"/>
      <c r="S72" s="347"/>
      <c r="T72" s="347"/>
      <c r="U72" s="29"/>
      <c r="V72" s="29"/>
      <c r="W72" s="29"/>
      <c r="X72" s="29"/>
      <c r="Y72" s="29"/>
      <c r="Z72" s="29"/>
      <c r="AA72" s="29"/>
      <c r="AB72" s="29"/>
      <c r="AC72" s="29"/>
      <c r="AD72" s="29"/>
      <c r="AE72" s="29"/>
      <c r="AF72" s="29"/>
      <c r="AG72" s="29"/>
    </row>
    <row r="73" spans="1:33" ht="21" customHeight="1" x14ac:dyDescent="0.2">
      <c r="A73" s="29"/>
      <c r="B73" s="53" t="str">
        <f t="shared" si="1"/>
        <v/>
      </c>
      <c r="C73" s="54"/>
      <c r="D73" s="53" t="str">
        <f t="shared" si="2"/>
        <v/>
      </c>
      <c r="E73" s="54"/>
      <c r="F73" s="53" t="str">
        <f t="shared" si="3"/>
        <v/>
      </c>
      <c r="G73" s="54"/>
      <c r="H73" s="53"/>
      <c r="I73" s="56"/>
      <c r="J73" s="53"/>
      <c r="K73" s="53" t="str">
        <f>IF($G73&lt;&gt;"",COUNTIFS('Issue Tracker'!$I$10:$I$200,'Scope Tracker'!$G73,'Issue Tracker'!$A$10:$A$200,"&gt;0"),"")</f>
        <v/>
      </c>
      <c r="L73" s="53"/>
      <c r="M73" s="8">
        <f t="shared" si="0"/>
        <v>0</v>
      </c>
      <c r="N73" s="22"/>
      <c r="O73" s="347"/>
      <c r="P73" s="347"/>
      <c r="Q73" s="347"/>
      <c r="R73" s="347"/>
      <c r="S73" s="347"/>
      <c r="T73" s="347"/>
      <c r="U73" s="29"/>
      <c r="V73" s="29"/>
      <c r="W73" s="29"/>
      <c r="X73" s="29"/>
      <c r="Y73" s="29"/>
      <c r="Z73" s="29"/>
      <c r="AA73" s="29"/>
      <c r="AB73" s="29"/>
      <c r="AC73" s="29"/>
      <c r="AD73" s="29"/>
      <c r="AE73" s="29"/>
      <c r="AF73" s="29"/>
      <c r="AG73" s="29"/>
    </row>
    <row r="74" spans="1:33" ht="21" customHeight="1" x14ac:dyDescent="0.2">
      <c r="A74" s="29"/>
      <c r="B74" s="53" t="str">
        <f t="shared" si="1"/>
        <v/>
      </c>
      <c r="C74" s="54"/>
      <c r="D74" s="53" t="str">
        <f t="shared" si="2"/>
        <v/>
      </c>
      <c r="E74" s="54"/>
      <c r="F74" s="53" t="str">
        <f t="shared" si="3"/>
        <v/>
      </c>
      <c r="G74" s="54"/>
      <c r="H74" s="53"/>
      <c r="I74" s="56"/>
      <c r="J74" s="53"/>
      <c r="K74" s="53" t="str">
        <f>IF($G74&lt;&gt;"",COUNTIFS('Issue Tracker'!$I$10:$I$200,'Scope Tracker'!$G74,'Issue Tracker'!$A$10:$A$200,"&gt;0"),"")</f>
        <v/>
      </c>
      <c r="L74" s="53"/>
      <c r="M74" s="8">
        <f t="shared" si="0"/>
        <v>0</v>
      </c>
      <c r="N74" s="22"/>
      <c r="O74" s="347"/>
      <c r="P74" s="347"/>
      <c r="Q74" s="347"/>
      <c r="R74" s="347"/>
      <c r="S74" s="347"/>
      <c r="T74" s="347"/>
      <c r="U74" s="29"/>
      <c r="V74" s="29"/>
      <c r="W74" s="29"/>
      <c r="X74" s="29"/>
      <c r="Y74" s="29"/>
      <c r="Z74" s="29"/>
      <c r="AA74" s="29"/>
      <c r="AB74" s="29"/>
      <c r="AC74" s="29"/>
      <c r="AD74" s="29"/>
      <c r="AE74" s="29"/>
      <c r="AF74" s="29"/>
      <c r="AG74" s="29"/>
    </row>
    <row r="75" spans="1:33" ht="21" customHeight="1" x14ac:dyDescent="0.2">
      <c r="A75" s="29"/>
      <c r="B75" s="53" t="str">
        <f t="shared" si="1"/>
        <v/>
      </c>
      <c r="C75" s="54"/>
      <c r="D75" s="53" t="str">
        <f t="shared" si="2"/>
        <v/>
      </c>
      <c r="E75" s="54"/>
      <c r="F75" s="53" t="str">
        <f t="shared" si="3"/>
        <v/>
      </c>
      <c r="G75" s="54"/>
      <c r="H75" s="53"/>
      <c r="I75" s="56"/>
      <c r="J75" s="53"/>
      <c r="K75" s="53" t="str">
        <f>IF($G75&lt;&gt;"",COUNTIFS('Issue Tracker'!$I$10:$I$200,'Scope Tracker'!$G75,'Issue Tracker'!$A$10:$A$200,"&gt;0"),"")</f>
        <v/>
      </c>
      <c r="L75" s="53"/>
      <c r="M75" s="8">
        <f t="shared" si="0"/>
        <v>0</v>
      </c>
      <c r="N75" s="22"/>
      <c r="O75" s="347"/>
      <c r="P75" s="347"/>
      <c r="Q75" s="347"/>
      <c r="R75" s="347"/>
      <c r="S75" s="347"/>
      <c r="T75" s="347"/>
      <c r="U75" s="29"/>
      <c r="V75" s="29"/>
      <c r="W75" s="29"/>
      <c r="X75" s="29"/>
      <c r="Y75" s="29"/>
      <c r="Z75" s="29"/>
      <c r="AA75" s="29"/>
      <c r="AB75" s="29"/>
      <c r="AC75" s="29"/>
      <c r="AD75" s="29"/>
      <c r="AE75" s="29"/>
      <c r="AF75" s="29"/>
      <c r="AG75" s="29"/>
    </row>
    <row r="76" spans="1:33" ht="21" customHeight="1" x14ac:dyDescent="0.2">
      <c r="A76" s="29"/>
      <c r="B76" s="53" t="str">
        <f t="shared" si="1"/>
        <v/>
      </c>
      <c r="C76" s="54"/>
      <c r="D76" s="53" t="str">
        <f t="shared" si="2"/>
        <v/>
      </c>
      <c r="E76" s="54"/>
      <c r="F76" s="53" t="str">
        <f t="shared" si="3"/>
        <v/>
      </c>
      <c r="G76" s="54"/>
      <c r="H76" s="53"/>
      <c r="I76" s="56"/>
      <c r="J76" s="53"/>
      <c r="K76" s="53" t="str">
        <f>IF($G76&lt;&gt;"",COUNTIFS('Issue Tracker'!$I$10:$I$200,'Scope Tracker'!$G76,'Issue Tracker'!$A$10:$A$200,"&gt;0"),"")</f>
        <v/>
      </c>
      <c r="L76" s="53"/>
      <c r="M76" s="8">
        <f t="shared" si="0"/>
        <v>0</v>
      </c>
      <c r="N76" s="22"/>
      <c r="O76" s="347"/>
      <c r="P76" s="347"/>
      <c r="Q76" s="347"/>
      <c r="R76" s="347"/>
      <c r="S76" s="347"/>
      <c r="T76" s="347"/>
      <c r="U76" s="29"/>
      <c r="V76" s="29"/>
      <c r="W76" s="29"/>
      <c r="X76" s="29"/>
      <c r="Y76" s="29"/>
      <c r="Z76" s="29"/>
      <c r="AA76" s="29"/>
      <c r="AB76" s="29"/>
      <c r="AC76" s="29"/>
      <c r="AD76" s="29"/>
      <c r="AE76" s="29"/>
      <c r="AF76" s="29"/>
      <c r="AG76" s="29"/>
    </row>
    <row r="77" spans="1:33" ht="21" customHeight="1" x14ac:dyDescent="0.2">
      <c r="A77" s="29"/>
      <c r="B77" s="53" t="str">
        <f t="shared" si="1"/>
        <v/>
      </c>
      <c r="C77" s="54"/>
      <c r="D77" s="53" t="str">
        <f t="shared" si="2"/>
        <v/>
      </c>
      <c r="E77" s="54"/>
      <c r="F77" s="53" t="str">
        <f t="shared" si="3"/>
        <v/>
      </c>
      <c r="G77" s="54"/>
      <c r="H77" s="53"/>
      <c r="I77" s="56"/>
      <c r="J77" s="53"/>
      <c r="K77" s="53" t="str">
        <f>IF($G77&lt;&gt;"",COUNTIFS('Issue Tracker'!$I$10:$I$200,'Scope Tracker'!$G77,'Issue Tracker'!$A$10:$A$200,"&gt;0"),"")</f>
        <v/>
      </c>
      <c r="L77" s="53"/>
      <c r="M77" s="8">
        <f t="shared" si="0"/>
        <v>0</v>
      </c>
      <c r="N77" s="22"/>
      <c r="O77" s="347"/>
      <c r="P77" s="347"/>
      <c r="Q77" s="347"/>
      <c r="R77" s="347"/>
      <c r="S77" s="347"/>
      <c r="T77" s="347"/>
      <c r="U77" s="29"/>
      <c r="V77" s="29"/>
      <c r="W77" s="29"/>
      <c r="X77" s="29"/>
      <c r="Y77" s="29"/>
      <c r="Z77" s="29"/>
      <c r="AA77" s="29"/>
      <c r="AB77" s="29"/>
      <c r="AC77" s="29"/>
      <c r="AD77" s="29"/>
      <c r="AE77" s="29"/>
      <c r="AF77" s="29"/>
      <c r="AG77" s="29"/>
    </row>
    <row r="78" spans="1:33" ht="21" customHeight="1" x14ac:dyDescent="0.2">
      <c r="A78" s="29"/>
      <c r="B78" s="53" t="str">
        <f t="shared" si="1"/>
        <v/>
      </c>
      <c r="C78" s="54"/>
      <c r="D78" s="53" t="str">
        <f t="shared" si="2"/>
        <v/>
      </c>
      <c r="E78" s="54"/>
      <c r="F78" s="53" t="str">
        <f t="shared" si="3"/>
        <v/>
      </c>
      <c r="G78" s="54"/>
      <c r="H78" s="53"/>
      <c r="I78" s="56"/>
      <c r="J78" s="53"/>
      <c r="K78" s="53" t="str">
        <f>IF($G78&lt;&gt;"",COUNTIFS('Issue Tracker'!$I$10:$I$200,'Scope Tracker'!$G78,'Issue Tracker'!$A$10:$A$200,"&gt;0"),"")</f>
        <v/>
      </c>
      <c r="L78" s="53"/>
      <c r="M78" s="8">
        <f t="shared" si="0"/>
        <v>0</v>
      </c>
      <c r="N78" s="22"/>
      <c r="O78" s="347"/>
      <c r="P78" s="347"/>
      <c r="Q78" s="347"/>
      <c r="R78" s="347"/>
      <c r="S78" s="347"/>
      <c r="T78" s="347"/>
      <c r="U78" s="29"/>
      <c r="V78" s="29"/>
      <c r="W78" s="29"/>
      <c r="X78" s="29"/>
      <c r="Y78" s="29"/>
      <c r="Z78" s="29"/>
      <c r="AA78" s="29"/>
      <c r="AB78" s="29"/>
      <c r="AC78" s="29"/>
      <c r="AD78" s="29"/>
      <c r="AE78" s="29"/>
      <c r="AF78" s="29"/>
      <c r="AG78" s="29"/>
    </row>
    <row r="79" spans="1:33" ht="21" customHeight="1" x14ac:dyDescent="0.2">
      <c r="A79" s="29"/>
      <c r="B79" s="53" t="str">
        <f t="shared" si="1"/>
        <v/>
      </c>
      <c r="C79" s="54"/>
      <c r="D79" s="53" t="str">
        <f t="shared" si="2"/>
        <v/>
      </c>
      <c r="E79" s="54"/>
      <c r="F79" s="53" t="str">
        <f t="shared" si="3"/>
        <v/>
      </c>
      <c r="G79" s="54"/>
      <c r="H79" s="53"/>
      <c r="I79" s="56"/>
      <c r="J79" s="53"/>
      <c r="K79" s="53" t="str">
        <f>IF($G79&lt;&gt;"",COUNTIFS('Issue Tracker'!$I$10:$I$200,'Scope Tracker'!$G79,'Issue Tracker'!$A$10:$A$200,"&gt;0"),"")</f>
        <v/>
      </c>
      <c r="L79" s="53"/>
      <c r="M79" s="8">
        <f t="shared" si="0"/>
        <v>0</v>
      </c>
      <c r="N79" s="22"/>
      <c r="O79" s="347"/>
      <c r="P79" s="347"/>
      <c r="Q79" s="347"/>
      <c r="R79" s="347"/>
      <c r="S79" s="347"/>
      <c r="T79" s="347"/>
      <c r="U79" s="29"/>
      <c r="V79" s="29"/>
      <c r="W79" s="29"/>
      <c r="X79" s="29"/>
      <c r="Y79" s="29"/>
      <c r="Z79" s="29"/>
      <c r="AA79" s="29"/>
      <c r="AB79" s="29"/>
      <c r="AC79" s="29"/>
      <c r="AD79" s="29"/>
      <c r="AE79" s="29"/>
      <c r="AF79" s="29"/>
      <c r="AG79" s="29"/>
    </row>
    <row r="80" spans="1:33" ht="21" customHeight="1" x14ac:dyDescent="0.2">
      <c r="A80" s="29"/>
      <c r="B80" s="53" t="str">
        <f t="shared" si="1"/>
        <v/>
      </c>
      <c r="C80" s="54"/>
      <c r="D80" s="53" t="str">
        <f t="shared" si="2"/>
        <v/>
      </c>
      <c r="E80" s="54"/>
      <c r="F80" s="53" t="str">
        <f t="shared" si="3"/>
        <v/>
      </c>
      <c r="G80" s="54"/>
      <c r="H80" s="53"/>
      <c r="I80" s="56"/>
      <c r="J80" s="53"/>
      <c r="K80" s="53" t="str">
        <f>IF($G80&lt;&gt;"",COUNTIFS('Issue Tracker'!$I$10:$I$200,'Scope Tracker'!$G80,'Issue Tracker'!$A$10:$A$200,"&gt;0"),"")</f>
        <v/>
      </c>
      <c r="L80" s="53"/>
      <c r="M80" s="8">
        <f t="shared" si="0"/>
        <v>0</v>
      </c>
      <c r="N80" s="22"/>
      <c r="O80" s="347"/>
      <c r="P80" s="347"/>
      <c r="Q80" s="347"/>
      <c r="R80" s="347"/>
      <c r="S80" s="347"/>
      <c r="T80" s="347"/>
      <c r="U80" s="29"/>
      <c r="V80" s="29"/>
      <c r="W80" s="29"/>
      <c r="X80" s="29"/>
      <c r="Y80" s="29"/>
      <c r="Z80" s="29"/>
      <c r="AA80" s="29"/>
      <c r="AB80" s="29"/>
      <c r="AC80" s="29"/>
      <c r="AD80" s="29"/>
      <c r="AE80" s="29"/>
      <c r="AF80" s="29"/>
      <c r="AG80" s="29"/>
    </row>
    <row r="81" spans="1:33" ht="21" customHeight="1" x14ac:dyDescent="0.2">
      <c r="A81" s="29"/>
      <c r="B81" s="53" t="str">
        <f t="shared" si="1"/>
        <v/>
      </c>
      <c r="C81" s="54"/>
      <c r="D81" s="53" t="str">
        <f t="shared" si="2"/>
        <v/>
      </c>
      <c r="E81" s="54"/>
      <c r="F81" s="53" t="str">
        <f t="shared" si="3"/>
        <v/>
      </c>
      <c r="G81" s="54"/>
      <c r="H81" s="53"/>
      <c r="I81" s="56"/>
      <c r="J81" s="53"/>
      <c r="K81" s="53" t="str">
        <f>IF($G81&lt;&gt;"",COUNTIFS('Issue Tracker'!$I$10:$I$200,'Scope Tracker'!$G81,'Issue Tracker'!$A$10:$A$200,"&gt;0"),"")</f>
        <v/>
      </c>
      <c r="L81" s="53"/>
      <c r="M81" s="8">
        <f t="shared" si="0"/>
        <v>0</v>
      </c>
      <c r="N81" s="22"/>
      <c r="O81" s="347"/>
      <c r="P81" s="347"/>
      <c r="Q81" s="347"/>
      <c r="R81" s="347"/>
      <c r="S81" s="347"/>
      <c r="T81" s="347"/>
      <c r="U81" s="29"/>
      <c r="V81" s="29"/>
      <c r="W81" s="29"/>
      <c r="X81" s="29"/>
      <c r="Y81" s="29"/>
      <c r="Z81" s="29"/>
      <c r="AA81" s="29"/>
      <c r="AB81" s="29"/>
      <c r="AC81" s="29"/>
      <c r="AD81" s="29"/>
      <c r="AE81" s="29"/>
      <c r="AF81" s="29"/>
      <c r="AG81" s="29"/>
    </row>
    <row r="82" spans="1:33" ht="21" customHeight="1" x14ac:dyDescent="0.2">
      <c r="A82" s="29"/>
      <c r="B82" s="53" t="str">
        <f t="shared" si="1"/>
        <v/>
      </c>
      <c r="C82" s="54"/>
      <c r="D82" s="53" t="str">
        <f t="shared" si="2"/>
        <v/>
      </c>
      <c r="E82" s="54"/>
      <c r="F82" s="53" t="str">
        <f t="shared" si="3"/>
        <v/>
      </c>
      <c r="G82" s="54"/>
      <c r="H82" s="53"/>
      <c r="I82" s="56"/>
      <c r="J82" s="53"/>
      <c r="K82" s="53" t="str">
        <f>IF($G82&lt;&gt;"",COUNTIFS('Issue Tracker'!$I$10:$I$200,'Scope Tracker'!$G82,'Issue Tracker'!$A$10:$A$200,"&gt;0"),"")</f>
        <v/>
      </c>
      <c r="L82" s="53"/>
      <c r="M82" s="8">
        <f t="shared" si="0"/>
        <v>0</v>
      </c>
      <c r="N82" s="22"/>
      <c r="O82" s="347"/>
      <c r="P82" s="347"/>
      <c r="Q82" s="347"/>
      <c r="R82" s="347"/>
      <c r="S82" s="347"/>
      <c r="T82" s="347"/>
      <c r="U82" s="29"/>
      <c r="V82" s="29"/>
      <c r="W82" s="29"/>
      <c r="X82" s="29"/>
      <c r="Y82" s="29"/>
      <c r="Z82" s="29"/>
      <c r="AA82" s="29"/>
      <c r="AB82" s="29"/>
      <c r="AC82" s="29"/>
      <c r="AD82" s="29"/>
      <c r="AE82" s="29"/>
      <c r="AF82" s="29"/>
      <c r="AG82" s="29"/>
    </row>
    <row r="83" spans="1:33" ht="21" customHeight="1" x14ac:dyDescent="0.2">
      <c r="A83" s="29"/>
      <c r="B83" s="53" t="str">
        <f t="shared" si="1"/>
        <v/>
      </c>
      <c r="C83" s="54"/>
      <c r="D83" s="53" t="str">
        <f t="shared" si="2"/>
        <v/>
      </c>
      <c r="E83" s="54"/>
      <c r="F83" s="53" t="str">
        <f t="shared" si="3"/>
        <v/>
      </c>
      <c r="G83" s="54"/>
      <c r="H83" s="53"/>
      <c r="I83" s="56"/>
      <c r="J83" s="53"/>
      <c r="K83" s="53" t="str">
        <f>IF($G83&lt;&gt;"",COUNTIFS('Issue Tracker'!$I$10:$I$200,'Scope Tracker'!$G83,'Issue Tracker'!$A$10:$A$200,"&gt;0"),"")</f>
        <v/>
      </c>
      <c r="L83" s="53"/>
      <c r="M83" s="8">
        <f t="shared" si="0"/>
        <v>0</v>
      </c>
      <c r="N83" s="22"/>
      <c r="O83" s="347"/>
      <c r="P83" s="347"/>
      <c r="Q83" s="347"/>
      <c r="R83" s="347"/>
      <c r="S83" s="347"/>
      <c r="T83" s="347"/>
      <c r="U83" s="29"/>
      <c r="V83" s="29"/>
      <c r="W83" s="29"/>
      <c r="X83" s="29"/>
      <c r="Y83" s="29"/>
      <c r="Z83" s="29"/>
      <c r="AA83" s="29"/>
      <c r="AB83" s="29"/>
      <c r="AC83" s="29"/>
      <c r="AD83" s="29"/>
      <c r="AE83" s="29"/>
      <c r="AF83" s="29"/>
      <c r="AG83" s="29"/>
    </row>
    <row r="84" spans="1:33" ht="21" customHeight="1" x14ac:dyDescent="0.2">
      <c r="A84" s="29"/>
      <c r="B84" s="53" t="str">
        <f t="shared" si="1"/>
        <v/>
      </c>
      <c r="C84" s="54"/>
      <c r="D84" s="53" t="str">
        <f t="shared" si="2"/>
        <v/>
      </c>
      <c r="E84" s="54"/>
      <c r="F84" s="53" t="str">
        <f t="shared" si="3"/>
        <v/>
      </c>
      <c r="G84" s="54"/>
      <c r="H84" s="53"/>
      <c r="I84" s="56"/>
      <c r="J84" s="53"/>
      <c r="K84" s="53" t="str">
        <f>IF($G84&lt;&gt;"",COUNTIFS('Issue Tracker'!$I$10:$I$200,'Scope Tracker'!$G84,'Issue Tracker'!$A$10:$A$200,"&gt;0"),"")</f>
        <v/>
      </c>
      <c r="L84" s="53"/>
      <c r="M84" s="8">
        <f t="shared" si="0"/>
        <v>0</v>
      </c>
      <c r="N84" s="22"/>
      <c r="O84" s="347"/>
      <c r="P84" s="347"/>
      <c r="Q84" s="347"/>
      <c r="R84" s="347"/>
      <c r="S84" s="347"/>
      <c r="T84" s="347"/>
      <c r="U84" s="29"/>
      <c r="V84" s="29"/>
      <c r="W84" s="29"/>
      <c r="X84" s="29"/>
      <c r="Y84" s="29"/>
      <c r="Z84" s="29"/>
      <c r="AA84" s="29"/>
      <c r="AB84" s="29"/>
      <c r="AC84" s="29"/>
      <c r="AD84" s="29"/>
      <c r="AE84" s="29"/>
      <c r="AF84" s="29"/>
      <c r="AG84" s="29"/>
    </row>
    <row r="85" spans="1:33" ht="21" customHeight="1" x14ac:dyDescent="0.2">
      <c r="A85" s="29"/>
      <c r="B85" s="53" t="str">
        <f t="shared" si="1"/>
        <v/>
      </c>
      <c r="C85" s="54"/>
      <c r="D85" s="53" t="str">
        <f t="shared" si="2"/>
        <v/>
      </c>
      <c r="E85" s="54"/>
      <c r="F85" s="53" t="str">
        <f t="shared" si="3"/>
        <v/>
      </c>
      <c r="G85" s="54"/>
      <c r="H85" s="53"/>
      <c r="I85" s="56"/>
      <c r="J85" s="53"/>
      <c r="K85" s="53" t="str">
        <f>IF($G85&lt;&gt;"",COUNTIFS('Issue Tracker'!$I$10:$I$200,'Scope Tracker'!$G85,'Issue Tracker'!$A$10:$A$200,"&gt;0"),"")</f>
        <v/>
      </c>
      <c r="L85" s="53"/>
      <c r="M85" s="8">
        <f t="shared" si="0"/>
        <v>0</v>
      </c>
      <c r="N85" s="22"/>
      <c r="O85" s="347"/>
      <c r="P85" s="347"/>
      <c r="Q85" s="347"/>
      <c r="R85" s="347"/>
      <c r="S85" s="347"/>
      <c r="T85" s="347"/>
      <c r="U85" s="29"/>
      <c r="V85" s="29"/>
      <c r="W85" s="29"/>
      <c r="X85" s="29"/>
      <c r="Y85" s="29"/>
      <c r="Z85" s="29"/>
      <c r="AA85" s="29"/>
      <c r="AB85" s="29"/>
      <c r="AC85" s="29"/>
      <c r="AD85" s="29"/>
      <c r="AE85" s="29"/>
      <c r="AF85" s="29"/>
      <c r="AG85" s="29"/>
    </row>
    <row r="86" spans="1:33" ht="21" customHeight="1" x14ac:dyDescent="0.2">
      <c r="A86" s="29"/>
      <c r="B86" s="53" t="str">
        <f t="shared" si="1"/>
        <v/>
      </c>
      <c r="C86" s="54"/>
      <c r="D86" s="53" t="str">
        <f t="shared" si="2"/>
        <v/>
      </c>
      <c r="E86" s="54"/>
      <c r="F86" s="53" t="str">
        <f t="shared" si="3"/>
        <v/>
      </c>
      <c r="G86" s="54"/>
      <c r="H86" s="53"/>
      <c r="I86" s="56"/>
      <c r="J86" s="53"/>
      <c r="K86" s="53" t="str">
        <f>IF($G86&lt;&gt;"",COUNTIFS('Issue Tracker'!$I$10:$I$200,'Scope Tracker'!$G86,'Issue Tracker'!$A$10:$A$200,"&gt;0"),"")</f>
        <v/>
      </c>
      <c r="L86" s="53"/>
      <c r="M86" s="8">
        <f t="shared" si="0"/>
        <v>0</v>
      </c>
      <c r="N86" s="22"/>
      <c r="O86" s="347"/>
      <c r="P86" s="347"/>
      <c r="Q86" s="347"/>
      <c r="R86" s="347"/>
      <c r="S86" s="347"/>
      <c r="T86" s="347"/>
      <c r="U86" s="29"/>
      <c r="V86" s="29"/>
      <c r="W86" s="29"/>
      <c r="X86" s="29"/>
      <c r="Y86" s="29"/>
      <c r="Z86" s="29"/>
      <c r="AA86" s="29"/>
      <c r="AB86" s="29"/>
      <c r="AC86" s="29"/>
      <c r="AD86" s="29"/>
      <c r="AE86" s="29"/>
      <c r="AF86" s="29"/>
      <c r="AG86" s="29"/>
    </row>
    <row r="87" spans="1:33" ht="21" customHeight="1" x14ac:dyDescent="0.2">
      <c r="A87" s="29"/>
      <c r="B87" s="53" t="str">
        <f t="shared" si="1"/>
        <v/>
      </c>
      <c r="C87" s="54"/>
      <c r="D87" s="53" t="str">
        <f t="shared" si="2"/>
        <v/>
      </c>
      <c r="E87" s="54"/>
      <c r="F87" s="53" t="str">
        <f t="shared" si="3"/>
        <v/>
      </c>
      <c r="G87" s="54"/>
      <c r="H87" s="53"/>
      <c r="I87" s="56"/>
      <c r="J87" s="53"/>
      <c r="K87" s="53" t="str">
        <f>IF($G87&lt;&gt;"",COUNTIFS('Issue Tracker'!$I$10:$I$200,'Scope Tracker'!$G87,'Issue Tracker'!$A$10:$A$200,"&gt;0"),"")</f>
        <v/>
      </c>
      <c r="L87" s="53"/>
      <c r="M87" s="8">
        <f t="shared" si="0"/>
        <v>0</v>
      </c>
      <c r="N87" s="22"/>
      <c r="O87" s="347"/>
      <c r="P87" s="347"/>
      <c r="Q87" s="347"/>
      <c r="R87" s="347"/>
      <c r="S87" s="347"/>
      <c r="T87" s="347"/>
      <c r="U87" s="29"/>
      <c r="V87" s="29"/>
      <c r="W87" s="29"/>
      <c r="X87" s="29"/>
      <c r="Y87" s="29"/>
      <c r="Z87" s="29"/>
      <c r="AA87" s="29"/>
      <c r="AB87" s="29"/>
      <c r="AC87" s="29"/>
      <c r="AD87" s="29"/>
      <c r="AE87" s="29"/>
      <c r="AF87" s="29"/>
      <c r="AG87" s="29"/>
    </row>
    <row r="88" spans="1:33" ht="21" customHeight="1" x14ac:dyDescent="0.2">
      <c r="A88" s="29"/>
      <c r="B88" s="53" t="str">
        <f t="shared" si="1"/>
        <v/>
      </c>
      <c r="C88" s="54"/>
      <c r="D88" s="53" t="str">
        <f t="shared" si="2"/>
        <v/>
      </c>
      <c r="E88" s="54"/>
      <c r="F88" s="53" t="str">
        <f t="shared" si="3"/>
        <v/>
      </c>
      <c r="G88" s="54"/>
      <c r="H88" s="53"/>
      <c r="I88" s="56"/>
      <c r="J88" s="53"/>
      <c r="K88" s="53" t="str">
        <f>IF($G88&lt;&gt;"",COUNTIFS('Issue Tracker'!$I$10:$I$200,'Scope Tracker'!$G88,'Issue Tracker'!$A$10:$A$200,"&gt;0"),"")</f>
        <v/>
      </c>
      <c r="L88" s="53"/>
      <c r="M88" s="8">
        <f t="shared" si="0"/>
        <v>0</v>
      </c>
      <c r="N88" s="22"/>
      <c r="O88" s="347"/>
      <c r="P88" s="347"/>
      <c r="Q88" s="347"/>
      <c r="R88" s="347"/>
      <c r="S88" s="347"/>
      <c r="T88" s="347"/>
      <c r="U88" s="29"/>
      <c r="V88" s="29"/>
      <c r="W88" s="29"/>
      <c r="X88" s="29"/>
      <c r="Y88" s="29"/>
      <c r="Z88" s="29"/>
      <c r="AA88" s="29"/>
      <c r="AB88" s="29"/>
      <c r="AC88" s="29"/>
      <c r="AD88" s="29"/>
      <c r="AE88" s="29"/>
      <c r="AF88" s="29"/>
      <c r="AG88" s="29"/>
    </row>
    <row r="89" spans="1:33" ht="21" customHeight="1" x14ac:dyDescent="0.2">
      <c r="A89" s="29"/>
      <c r="B89" s="53" t="str">
        <f t="shared" si="1"/>
        <v/>
      </c>
      <c r="C89" s="54"/>
      <c r="D89" s="53" t="str">
        <f t="shared" si="2"/>
        <v/>
      </c>
      <c r="E89" s="54"/>
      <c r="F89" s="53" t="str">
        <f t="shared" si="3"/>
        <v/>
      </c>
      <c r="G89" s="54"/>
      <c r="H89" s="53"/>
      <c r="I89" s="56"/>
      <c r="J89" s="53"/>
      <c r="K89" s="53" t="str">
        <f>IF($G89&lt;&gt;"",COUNTIFS('Issue Tracker'!$I$10:$I$200,'Scope Tracker'!$G89,'Issue Tracker'!$A$10:$A$200,"&gt;0"),"")</f>
        <v/>
      </c>
      <c r="L89" s="53"/>
      <c r="M89" s="8">
        <f t="shared" si="0"/>
        <v>0</v>
      </c>
      <c r="N89" s="22"/>
      <c r="O89" s="347"/>
      <c r="P89" s="347"/>
      <c r="Q89" s="347"/>
      <c r="R89" s="347"/>
      <c r="S89" s="347"/>
      <c r="T89" s="347"/>
      <c r="U89" s="29"/>
      <c r="V89" s="29"/>
      <c r="W89" s="29"/>
      <c r="X89" s="29"/>
      <c r="Y89" s="29"/>
      <c r="Z89" s="29"/>
      <c r="AA89" s="29"/>
      <c r="AB89" s="29"/>
      <c r="AC89" s="29"/>
      <c r="AD89" s="29"/>
      <c r="AE89" s="29"/>
      <c r="AF89" s="29"/>
      <c r="AG89" s="29"/>
    </row>
    <row r="90" spans="1:33" ht="21" customHeight="1" x14ac:dyDescent="0.2">
      <c r="A90" s="29"/>
      <c r="B90" s="53" t="str">
        <f t="shared" si="1"/>
        <v/>
      </c>
      <c r="C90" s="54"/>
      <c r="D90" s="53" t="str">
        <f t="shared" si="2"/>
        <v/>
      </c>
      <c r="E90" s="54"/>
      <c r="F90" s="53" t="str">
        <f t="shared" si="3"/>
        <v/>
      </c>
      <c r="G90" s="54"/>
      <c r="H90" s="53"/>
      <c r="I90" s="56"/>
      <c r="J90" s="53"/>
      <c r="K90" s="53" t="str">
        <f>IF($G90&lt;&gt;"",COUNTIFS('Issue Tracker'!$I$10:$I$200,'Scope Tracker'!$G90,'Issue Tracker'!$A$10:$A$200,"&gt;0"),"")</f>
        <v/>
      </c>
      <c r="L90" s="53"/>
      <c r="M90" s="8">
        <f t="shared" si="0"/>
        <v>0</v>
      </c>
      <c r="N90" s="22"/>
      <c r="O90" s="347"/>
      <c r="P90" s="347"/>
      <c r="Q90" s="347"/>
      <c r="R90" s="347"/>
      <c r="S90" s="347"/>
      <c r="T90" s="347"/>
      <c r="U90" s="29"/>
      <c r="V90" s="29"/>
      <c r="W90" s="29"/>
      <c r="X90" s="29"/>
      <c r="Y90" s="29"/>
      <c r="Z90" s="29"/>
      <c r="AA90" s="29"/>
      <c r="AB90" s="29"/>
      <c r="AC90" s="29"/>
      <c r="AD90" s="29"/>
      <c r="AE90" s="29"/>
      <c r="AF90" s="29"/>
      <c r="AG90" s="29"/>
    </row>
    <row r="91" spans="1:33" ht="21" customHeight="1" x14ac:dyDescent="0.2">
      <c r="A91" s="29"/>
      <c r="B91" s="53" t="str">
        <f t="shared" si="1"/>
        <v/>
      </c>
      <c r="C91" s="54"/>
      <c r="D91" s="53" t="str">
        <f t="shared" si="2"/>
        <v/>
      </c>
      <c r="E91" s="54"/>
      <c r="F91" s="53" t="str">
        <f t="shared" si="3"/>
        <v/>
      </c>
      <c r="G91" s="54"/>
      <c r="H91" s="53"/>
      <c r="I91" s="56"/>
      <c r="J91" s="53"/>
      <c r="K91" s="53" t="str">
        <f>IF($G91&lt;&gt;"",COUNTIFS('Issue Tracker'!$I$10:$I$200,'Scope Tracker'!$G91,'Issue Tracker'!$A$10:$A$200,"&gt;0"),"")</f>
        <v/>
      </c>
      <c r="L91" s="53"/>
      <c r="M91" s="8">
        <f t="shared" si="0"/>
        <v>0</v>
      </c>
      <c r="N91" s="22"/>
      <c r="O91" s="347"/>
      <c r="P91" s="347"/>
      <c r="Q91" s="347"/>
      <c r="R91" s="347"/>
      <c r="S91" s="347"/>
      <c r="T91" s="347"/>
      <c r="U91" s="29"/>
      <c r="V91" s="29"/>
      <c r="W91" s="29"/>
      <c r="X91" s="29"/>
      <c r="Y91" s="29"/>
      <c r="Z91" s="29"/>
      <c r="AA91" s="29"/>
      <c r="AB91" s="29"/>
      <c r="AC91" s="29"/>
      <c r="AD91" s="29"/>
      <c r="AE91" s="29"/>
      <c r="AF91" s="29"/>
      <c r="AG91" s="29"/>
    </row>
    <row r="92" spans="1:33" ht="21" customHeight="1" x14ac:dyDescent="0.2">
      <c r="A92" s="29"/>
      <c r="B92" s="53" t="str">
        <f t="shared" si="1"/>
        <v/>
      </c>
      <c r="C92" s="54"/>
      <c r="D92" s="53" t="str">
        <f t="shared" si="2"/>
        <v/>
      </c>
      <c r="E92" s="54"/>
      <c r="F92" s="53" t="str">
        <f t="shared" si="3"/>
        <v/>
      </c>
      <c r="G92" s="54"/>
      <c r="H92" s="53"/>
      <c r="I92" s="56"/>
      <c r="J92" s="53"/>
      <c r="K92" s="53" t="str">
        <f>IF($G92&lt;&gt;"",COUNTIFS('Issue Tracker'!$I$10:$I$200,'Scope Tracker'!$G92,'Issue Tracker'!$A$10:$A$200,"&gt;0"),"")</f>
        <v/>
      </c>
      <c r="L92" s="53"/>
      <c r="M92" s="8">
        <f t="shared" si="0"/>
        <v>0</v>
      </c>
      <c r="N92" s="22"/>
      <c r="O92" s="347"/>
      <c r="P92" s="347"/>
      <c r="Q92" s="347"/>
      <c r="R92" s="347"/>
      <c r="S92" s="347"/>
      <c r="T92" s="347"/>
      <c r="U92" s="29"/>
      <c r="V92" s="29"/>
      <c r="W92" s="29"/>
      <c r="X92" s="29"/>
      <c r="Y92" s="29"/>
      <c r="Z92" s="29"/>
      <c r="AA92" s="29"/>
      <c r="AB92" s="29"/>
      <c r="AC92" s="29"/>
      <c r="AD92" s="29"/>
      <c r="AE92" s="29"/>
      <c r="AF92" s="29"/>
      <c r="AG92" s="29"/>
    </row>
    <row r="93" spans="1:33" ht="21" customHeight="1" x14ac:dyDescent="0.2">
      <c r="A93" s="29"/>
      <c r="B93" s="53" t="str">
        <f t="shared" si="1"/>
        <v/>
      </c>
      <c r="C93" s="54"/>
      <c r="D93" s="53" t="str">
        <f t="shared" si="2"/>
        <v/>
      </c>
      <c r="E93" s="54"/>
      <c r="F93" s="53" t="str">
        <f t="shared" si="3"/>
        <v/>
      </c>
      <c r="G93" s="54"/>
      <c r="H93" s="53"/>
      <c r="I93" s="56"/>
      <c r="J93" s="53"/>
      <c r="K93" s="53" t="str">
        <f>IF($G93&lt;&gt;"",COUNTIFS('Issue Tracker'!$I$10:$I$200,'Scope Tracker'!$G93,'Issue Tracker'!$A$10:$A$200,"&gt;0"),"")</f>
        <v/>
      </c>
      <c r="L93" s="53"/>
      <c r="M93" s="8">
        <f t="shared" si="0"/>
        <v>0</v>
      </c>
      <c r="N93" s="22"/>
      <c r="O93" s="347"/>
      <c r="P93" s="347"/>
      <c r="Q93" s="347"/>
      <c r="R93" s="347"/>
      <c r="S93" s="347"/>
      <c r="T93" s="347"/>
      <c r="U93" s="29"/>
      <c r="V93" s="29"/>
      <c r="W93" s="29"/>
      <c r="X93" s="29"/>
      <c r="Y93" s="29"/>
      <c r="Z93" s="29"/>
      <c r="AA93" s="29"/>
      <c r="AB93" s="29"/>
      <c r="AC93" s="29"/>
      <c r="AD93" s="29"/>
      <c r="AE93" s="29"/>
      <c r="AF93" s="29"/>
      <c r="AG93" s="29"/>
    </row>
    <row r="94" spans="1:33" ht="21" customHeight="1" x14ac:dyDescent="0.2">
      <c r="A94" s="29"/>
      <c r="B94" s="53" t="str">
        <f t="shared" si="1"/>
        <v/>
      </c>
      <c r="C94" s="54"/>
      <c r="D94" s="53" t="str">
        <f t="shared" si="2"/>
        <v/>
      </c>
      <c r="E94" s="54"/>
      <c r="F94" s="53" t="str">
        <f t="shared" si="3"/>
        <v/>
      </c>
      <c r="G94" s="54"/>
      <c r="H94" s="53"/>
      <c r="I94" s="56"/>
      <c r="J94" s="53"/>
      <c r="K94" s="53" t="str">
        <f>IF($G94&lt;&gt;"",COUNTIFS('Issue Tracker'!$I$10:$I$200,'Scope Tracker'!$G94,'Issue Tracker'!$A$10:$A$200,"&gt;0"),"")</f>
        <v/>
      </c>
      <c r="L94" s="53"/>
      <c r="M94" s="8">
        <f t="shared" si="0"/>
        <v>0</v>
      </c>
      <c r="N94" s="22"/>
      <c r="O94" s="347"/>
      <c r="P94" s="347"/>
      <c r="Q94" s="347"/>
      <c r="R94" s="347"/>
      <c r="S94" s="347"/>
      <c r="T94" s="347"/>
      <c r="U94" s="29"/>
      <c r="V94" s="29"/>
      <c r="W94" s="29"/>
      <c r="X94" s="29"/>
      <c r="Y94" s="29"/>
      <c r="Z94" s="29"/>
      <c r="AA94" s="29"/>
      <c r="AB94" s="29"/>
      <c r="AC94" s="29"/>
      <c r="AD94" s="29"/>
      <c r="AE94" s="29"/>
      <c r="AF94" s="29"/>
      <c r="AG94" s="29"/>
    </row>
    <row r="95" spans="1:33" ht="21" customHeight="1" x14ac:dyDescent="0.2">
      <c r="A95" s="29"/>
      <c r="B95" s="53" t="str">
        <f t="shared" si="1"/>
        <v/>
      </c>
      <c r="C95" s="54"/>
      <c r="D95" s="53" t="str">
        <f t="shared" si="2"/>
        <v/>
      </c>
      <c r="E95" s="54"/>
      <c r="F95" s="53" t="str">
        <f t="shared" si="3"/>
        <v/>
      </c>
      <c r="G95" s="54"/>
      <c r="H95" s="53"/>
      <c r="I95" s="56"/>
      <c r="J95" s="53"/>
      <c r="K95" s="53" t="str">
        <f>IF($G95&lt;&gt;"",COUNTIFS('Issue Tracker'!$I$10:$I$200,'Scope Tracker'!$G95,'Issue Tracker'!$A$10:$A$200,"&gt;0"),"")</f>
        <v/>
      </c>
      <c r="L95" s="53"/>
      <c r="M95" s="8">
        <f t="shared" si="0"/>
        <v>0</v>
      </c>
      <c r="N95" s="22"/>
      <c r="O95" s="347"/>
      <c r="P95" s="347"/>
      <c r="Q95" s="347"/>
      <c r="R95" s="347"/>
      <c r="S95" s="347"/>
      <c r="T95" s="347"/>
      <c r="U95" s="29"/>
      <c r="V95" s="29"/>
      <c r="W95" s="29"/>
      <c r="X95" s="29"/>
      <c r="Y95" s="29"/>
      <c r="Z95" s="29"/>
      <c r="AA95" s="29"/>
      <c r="AB95" s="29"/>
      <c r="AC95" s="29"/>
      <c r="AD95" s="29"/>
      <c r="AE95" s="29"/>
      <c r="AF95" s="29"/>
      <c r="AG95" s="29"/>
    </row>
    <row r="96" spans="1:33" ht="21" customHeight="1" x14ac:dyDescent="0.2">
      <c r="A96" s="29"/>
      <c r="B96" s="53" t="str">
        <f t="shared" si="1"/>
        <v/>
      </c>
      <c r="C96" s="54"/>
      <c r="D96" s="53" t="str">
        <f t="shared" si="2"/>
        <v/>
      </c>
      <c r="E96" s="54"/>
      <c r="F96" s="53" t="str">
        <f t="shared" si="3"/>
        <v/>
      </c>
      <c r="G96" s="54"/>
      <c r="H96" s="53"/>
      <c r="I96" s="56"/>
      <c r="J96" s="53"/>
      <c r="K96" s="53" t="str">
        <f>IF($G96&lt;&gt;"",COUNTIFS('Issue Tracker'!$I$10:$I$200,'Scope Tracker'!$G96,'Issue Tracker'!$A$10:$A$200,"&gt;0"),"")</f>
        <v/>
      </c>
      <c r="L96" s="53"/>
      <c r="M96" s="8">
        <f t="shared" si="0"/>
        <v>0</v>
      </c>
      <c r="N96" s="22"/>
      <c r="O96" s="347"/>
      <c r="P96" s="347"/>
      <c r="Q96" s="347"/>
      <c r="R96" s="347"/>
      <c r="S96" s="347"/>
      <c r="T96" s="347"/>
      <c r="U96" s="29"/>
      <c r="V96" s="29"/>
      <c r="W96" s="29"/>
      <c r="X96" s="29"/>
      <c r="Y96" s="29"/>
      <c r="Z96" s="29"/>
      <c r="AA96" s="29"/>
      <c r="AB96" s="29"/>
      <c r="AC96" s="29"/>
      <c r="AD96" s="29"/>
      <c r="AE96" s="29"/>
      <c r="AF96" s="29"/>
      <c r="AG96" s="29"/>
    </row>
    <row r="97" spans="1:33" ht="21" customHeight="1" x14ac:dyDescent="0.2">
      <c r="A97" s="29"/>
      <c r="B97" s="53" t="str">
        <f t="shared" si="1"/>
        <v/>
      </c>
      <c r="C97" s="54"/>
      <c r="D97" s="53" t="str">
        <f t="shared" si="2"/>
        <v/>
      </c>
      <c r="E97" s="54"/>
      <c r="F97" s="53" t="str">
        <f t="shared" si="3"/>
        <v/>
      </c>
      <c r="G97" s="54"/>
      <c r="H97" s="53"/>
      <c r="I97" s="56"/>
      <c r="J97" s="53"/>
      <c r="K97" s="53" t="str">
        <f>IF($G97&lt;&gt;"",COUNTIFS('Issue Tracker'!$I$10:$I$200,'Scope Tracker'!$G97,'Issue Tracker'!$A$10:$A$200,"&gt;0"),"")</f>
        <v/>
      </c>
      <c r="L97" s="53"/>
      <c r="M97" s="8">
        <f t="shared" si="0"/>
        <v>0</v>
      </c>
      <c r="N97" s="22"/>
      <c r="O97" s="347"/>
      <c r="P97" s="347"/>
      <c r="Q97" s="347"/>
      <c r="R97" s="347"/>
      <c r="S97" s="347"/>
      <c r="T97" s="347"/>
      <c r="U97" s="29"/>
      <c r="V97" s="29"/>
      <c r="W97" s="29"/>
      <c r="X97" s="29"/>
      <c r="Y97" s="29"/>
      <c r="Z97" s="29"/>
      <c r="AA97" s="29"/>
      <c r="AB97" s="29"/>
      <c r="AC97" s="29"/>
      <c r="AD97" s="29"/>
      <c r="AE97" s="29"/>
      <c r="AF97" s="29"/>
      <c r="AG97" s="29"/>
    </row>
    <row r="98" spans="1:33" ht="21" customHeight="1" x14ac:dyDescent="0.2">
      <c r="A98" s="29"/>
      <c r="B98" s="53" t="str">
        <f t="shared" si="1"/>
        <v/>
      </c>
      <c r="C98" s="54"/>
      <c r="D98" s="53" t="str">
        <f t="shared" si="2"/>
        <v/>
      </c>
      <c r="E98" s="54"/>
      <c r="F98" s="53" t="str">
        <f t="shared" si="3"/>
        <v/>
      </c>
      <c r="G98" s="54"/>
      <c r="H98" s="53"/>
      <c r="I98" s="56"/>
      <c r="J98" s="53"/>
      <c r="K98" s="53" t="str">
        <f>IF($G98&lt;&gt;"",COUNTIFS('Issue Tracker'!$I$10:$I$200,'Scope Tracker'!$G98,'Issue Tracker'!$A$10:$A$200,"&gt;0"),"")</f>
        <v/>
      </c>
      <c r="L98" s="53"/>
      <c r="M98" s="8">
        <f t="shared" si="0"/>
        <v>0</v>
      </c>
      <c r="N98" s="22"/>
      <c r="O98" s="347"/>
      <c r="P98" s="347"/>
      <c r="Q98" s="347"/>
      <c r="R98" s="347"/>
      <c r="S98" s="347"/>
      <c r="T98" s="347"/>
      <c r="U98" s="29"/>
      <c r="V98" s="29"/>
      <c r="W98" s="29"/>
      <c r="X98" s="29"/>
      <c r="Y98" s="29"/>
      <c r="Z98" s="29"/>
      <c r="AA98" s="29"/>
      <c r="AB98" s="29"/>
      <c r="AC98" s="29"/>
      <c r="AD98" s="29"/>
      <c r="AE98" s="29"/>
      <c r="AF98" s="29"/>
      <c r="AG98" s="29"/>
    </row>
    <row r="99" spans="1:33" ht="21" customHeight="1" x14ac:dyDescent="0.2">
      <c r="A99" s="29"/>
      <c r="B99" s="53" t="str">
        <f t="shared" si="1"/>
        <v/>
      </c>
      <c r="C99" s="54"/>
      <c r="D99" s="53" t="str">
        <f t="shared" si="2"/>
        <v/>
      </c>
      <c r="E99" s="54"/>
      <c r="F99" s="53" t="str">
        <f t="shared" si="3"/>
        <v/>
      </c>
      <c r="G99" s="54"/>
      <c r="H99" s="53"/>
      <c r="I99" s="56"/>
      <c r="J99" s="53"/>
      <c r="K99" s="53" t="str">
        <f>IF($G99&lt;&gt;"",COUNTIFS('Issue Tracker'!$I$10:$I$200,'Scope Tracker'!$G99,'Issue Tracker'!$A$10:$A$200,"&gt;0"),"")</f>
        <v/>
      </c>
      <c r="L99" s="53"/>
      <c r="M99" s="8">
        <f t="shared" si="0"/>
        <v>0</v>
      </c>
      <c r="N99" s="22"/>
      <c r="O99" s="347"/>
      <c r="P99" s="347"/>
      <c r="Q99" s="347"/>
      <c r="R99" s="347"/>
      <c r="S99" s="347"/>
      <c r="T99" s="347"/>
      <c r="U99" s="29"/>
      <c r="V99" s="29"/>
      <c r="W99" s="29"/>
      <c r="X99" s="29"/>
      <c r="Y99" s="29"/>
      <c r="Z99" s="29"/>
      <c r="AA99" s="29"/>
      <c r="AB99" s="29"/>
      <c r="AC99" s="29"/>
      <c r="AD99" s="29"/>
      <c r="AE99" s="29"/>
      <c r="AF99" s="29"/>
      <c r="AG99" s="29"/>
    </row>
    <row r="100" spans="1:33" ht="21" customHeight="1" x14ac:dyDescent="0.2">
      <c r="A100" s="29"/>
      <c r="B100" s="53" t="str">
        <f t="shared" si="1"/>
        <v/>
      </c>
      <c r="C100" s="54"/>
      <c r="D100" s="53" t="str">
        <f t="shared" si="2"/>
        <v/>
      </c>
      <c r="E100" s="54"/>
      <c r="F100" s="53" t="str">
        <f t="shared" si="3"/>
        <v/>
      </c>
      <c r="G100" s="54"/>
      <c r="H100" s="53"/>
      <c r="I100" s="56"/>
      <c r="J100" s="53"/>
      <c r="K100" s="53" t="str">
        <f>IF($G100&lt;&gt;"",COUNTIFS('Issue Tracker'!$I$10:$I$200,'Scope Tracker'!$G100,'Issue Tracker'!$A$10:$A$200,"&gt;0"),"")</f>
        <v/>
      </c>
      <c r="L100" s="53"/>
      <c r="M100" s="8">
        <f t="shared" si="0"/>
        <v>0</v>
      </c>
      <c r="N100" s="22"/>
      <c r="O100" s="347"/>
      <c r="P100" s="347"/>
      <c r="Q100" s="347"/>
      <c r="R100" s="347"/>
      <c r="S100" s="347"/>
      <c r="T100" s="347"/>
      <c r="U100" s="29"/>
      <c r="V100" s="29"/>
      <c r="W100" s="29"/>
      <c r="X100" s="29"/>
      <c r="Y100" s="29"/>
      <c r="Z100" s="29"/>
      <c r="AA100" s="29"/>
      <c r="AB100" s="29"/>
      <c r="AC100" s="29"/>
      <c r="AD100" s="29"/>
      <c r="AE100" s="29"/>
      <c r="AF100" s="29"/>
      <c r="AG100" s="29"/>
    </row>
    <row r="101" spans="1:33" ht="21" customHeight="1" x14ac:dyDescent="0.2">
      <c r="A101" s="29"/>
      <c r="B101" s="53" t="str">
        <f t="shared" si="1"/>
        <v/>
      </c>
      <c r="C101" s="54"/>
      <c r="D101" s="53" t="str">
        <f t="shared" si="2"/>
        <v/>
      </c>
      <c r="E101" s="54"/>
      <c r="F101" s="53" t="str">
        <f t="shared" si="3"/>
        <v/>
      </c>
      <c r="G101" s="54"/>
      <c r="H101" s="53"/>
      <c r="I101" s="56"/>
      <c r="J101" s="53"/>
      <c r="K101" s="53" t="str">
        <f>IF($G101&lt;&gt;"",COUNTIFS('Issue Tracker'!$I$10:$I$200,'Scope Tracker'!$G101,'Issue Tracker'!$A$10:$A$200,"&gt;0"),"")</f>
        <v/>
      </c>
      <c r="L101" s="53"/>
      <c r="M101" s="8">
        <f t="shared" si="0"/>
        <v>0</v>
      </c>
      <c r="N101" s="22"/>
      <c r="O101" s="347"/>
      <c r="P101" s="347"/>
      <c r="Q101" s="347"/>
      <c r="R101" s="347"/>
      <c r="S101" s="347"/>
      <c r="T101" s="347"/>
      <c r="U101" s="29"/>
      <c r="V101" s="29"/>
      <c r="W101" s="29"/>
      <c r="X101" s="29"/>
      <c r="Y101" s="29"/>
      <c r="Z101" s="29"/>
      <c r="AA101" s="29"/>
      <c r="AB101" s="29"/>
      <c r="AC101" s="29"/>
      <c r="AD101" s="29"/>
      <c r="AE101" s="29"/>
      <c r="AF101" s="29"/>
      <c r="AG101" s="29"/>
    </row>
    <row r="102" spans="1:33" ht="21" customHeight="1" x14ac:dyDescent="0.2">
      <c r="A102" s="29"/>
      <c r="B102" s="53" t="str">
        <f t="shared" si="1"/>
        <v/>
      </c>
      <c r="C102" s="54"/>
      <c r="D102" s="53" t="str">
        <f t="shared" si="2"/>
        <v/>
      </c>
      <c r="E102" s="54"/>
      <c r="F102" s="53" t="str">
        <f t="shared" si="3"/>
        <v/>
      </c>
      <c r="G102" s="54"/>
      <c r="H102" s="53"/>
      <c r="I102" s="56"/>
      <c r="J102" s="53"/>
      <c r="K102" s="53" t="str">
        <f>IF($G102&lt;&gt;"",COUNTIFS('Issue Tracker'!$I$10:$I$200,'Scope Tracker'!$G102,'Issue Tracker'!$A$10:$A$200,"&gt;0"),"")</f>
        <v/>
      </c>
      <c r="L102" s="53"/>
      <c r="M102" s="8">
        <f t="shared" si="0"/>
        <v>0</v>
      </c>
      <c r="N102" s="22"/>
      <c r="O102" s="347"/>
      <c r="P102" s="347"/>
      <c r="Q102" s="347"/>
      <c r="R102" s="347"/>
      <c r="S102" s="347"/>
      <c r="T102" s="347"/>
      <c r="U102" s="29"/>
      <c r="V102" s="29"/>
      <c r="W102" s="29"/>
      <c r="X102" s="29"/>
      <c r="Y102" s="29"/>
      <c r="Z102" s="29"/>
      <c r="AA102" s="29"/>
      <c r="AB102" s="29"/>
      <c r="AC102" s="29"/>
      <c r="AD102" s="29"/>
      <c r="AE102" s="29"/>
      <c r="AF102" s="29"/>
      <c r="AG102" s="29"/>
    </row>
    <row r="103" spans="1:33" ht="21" customHeight="1" x14ac:dyDescent="0.2">
      <c r="A103" s="29"/>
      <c r="B103" s="53" t="str">
        <f t="shared" si="1"/>
        <v/>
      </c>
      <c r="C103" s="54"/>
      <c r="D103" s="53" t="str">
        <f t="shared" si="2"/>
        <v/>
      </c>
      <c r="E103" s="54"/>
      <c r="F103" s="53" t="str">
        <f t="shared" si="3"/>
        <v/>
      </c>
      <c r="G103" s="54"/>
      <c r="H103" s="53"/>
      <c r="I103" s="56"/>
      <c r="J103" s="53"/>
      <c r="K103" s="53" t="str">
        <f>IF($G103&lt;&gt;"",COUNTIFS('Issue Tracker'!$I$10:$I$200,'Scope Tracker'!$G103,'Issue Tracker'!$A$10:$A$200,"&gt;0"),"")</f>
        <v/>
      </c>
      <c r="L103" s="53"/>
      <c r="M103" s="8">
        <f t="shared" si="0"/>
        <v>0</v>
      </c>
      <c r="N103" s="22"/>
      <c r="O103" s="347"/>
      <c r="P103" s="347"/>
      <c r="Q103" s="347"/>
      <c r="R103" s="347"/>
      <c r="S103" s="347"/>
      <c r="T103" s="347"/>
      <c r="U103" s="29"/>
      <c r="V103" s="29"/>
      <c r="W103" s="29"/>
      <c r="X103" s="29"/>
      <c r="Y103" s="29"/>
      <c r="Z103" s="29"/>
      <c r="AA103" s="29"/>
      <c r="AB103" s="29"/>
      <c r="AC103" s="29"/>
      <c r="AD103" s="29"/>
      <c r="AE103" s="29"/>
      <c r="AF103" s="29"/>
      <c r="AG103" s="29"/>
    </row>
    <row r="104" spans="1:33" ht="21" customHeight="1" x14ac:dyDescent="0.2">
      <c r="A104" s="29"/>
      <c r="B104" s="53" t="str">
        <f t="shared" si="1"/>
        <v/>
      </c>
      <c r="C104" s="54"/>
      <c r="D104" s="53" t="str">
        <f t="shared" si="2"/>
        <v/>
      </c>
      <c r="E104" s="54"/>
      <c r="F104" s="53" t="str">
        <f t="shared" si="3"/>
        <v/>
      </c>
      <c r="G104" s="54"/>
      <c r="H104" s="53"/>
      <c r="I104" s="56"/>
      <c r="J104" s="53"/>
      <c r="K104" s="53" t="str">
        <f>IF($G104&lt;&gt;"",COUNTIFS('Issue Tracker'!$I$10:$I$200,'Scope Tracker'!$G104,'Issue Tracker'!$A$10:$A$200,"&gt;0"),"")</f>
        <v/>
      </c>
      <c r="L104" s="53"/>
      <c r="M104" s="8">
        <f t="shared" si="0"/>
        <v>0</v>
      </c>
      <c r="N104" s="22"/>
      <c r="O104" s="347"/>
      <c r="P104" s="347"/>
      <c r="Q104" s="347"/>
      <c r="R104" s="347"/>
      <c r="S104" s="347"/>
      <c r="T104" s="347"/>
      <c r="U104" s="29"/>
      <c r="V104" s="29"/>
      <c r="W104" s="29"/>
      <c r="X104" s="29"/>
      <c r="Y104" s="29"/>
      <c r="Z104" s="29"/>
      <c r="AA104" s="29"/>
      <c r="AB104" s="29"/>
      <c r="AC104" s="29"/>
      <c r="AD104" s="29"/>
      <c r="AE104" s="29"/>
      <c r="AF104" s="29"/>
      <c r="AG104" s="29"/>
    </row>
    <row r="105" spans="1:33" ht="21" customHeight="1" x14ac:dyDescent="0.2">
      <c r="A105" s="29"/>
      <c r="B105" s="53" t="str">
        <f t="shared" si="1"/>
        <v/>
      </c>
      <c r="C105" s="54"/>
      <c r="D105" s="53" t="str">
        <f t="shared" si="2"/>
        <v/>
      </c>
      <c r="E105" s="54"/>
      <c r="F105" s="53" t="str">
        <f t="shared" si="3"/>
        <v/>
      </c>
      <c r="G105" s="54"/>
      <c r="H105" s="53"/>
      <c r="I105" s="56"/>
      <c r="J105" s="53"/>
      <c r="K105" s="53" t="str">
        <f>IF($G105&lt;&gt;"",COUNTIFS('Issue Tracker'!$I$10:$I$200,'Scope Tracker'!$G105,'Issue Tracker'!$A$10:$A$200,"&gt;0"),"")</f>
        <v/>
      </c>
      <c r="L105" s="53"/>
      <c r="M105" s="8">
        <f t="shared" si="0"/>
        <v>0</v>
      </c>
      <c r="N105" s="22"/>
      <c r="O105" s="347"/>
      <c r="P105" s="347"/>
      <c r="Q105" s="347"/>
      <c r="R105" s="347"/>
      <c r="S105" s="347"/>
      <c r="T105" s="347"/>
      <c r="U105" s="29"/>
      <c r="V105" s="29"/>
      <c r="W105" s="29"/>
      <c r="X105" s="29"/>
      <c r="Y105" s="29"/>
      <c r="Z105" s="29"/>
      <c r="AA105" s="29"/>
      <c r="AB105" s="29"/>
      <c r="AC105" s="29"/>
      <c r="AD105" s="29"/>
      <c r="AE105" s="29"/>
      <c r="AF105" s="29"/>
      <c r="AG105" s="29"/>
    </row>
    <row r="106" spans="1:33" ht="21" customHeight="1" x14ac:dyDescent="0.2">
      <c r="A106" s="29"/>
      <c r="B106" s="53" t="str">
        <f t="shared" si="1"/>
        <v/>
      </c>
      <c r="C106" s="54"/>
      <c r="D106" s="53" t="str">
        <f t="shared" si="2"/>
        <v/>
      </c>
      <c r="E106" s="54"/>
      <c r="F106" s="53" t="str">
        <f t="shared" si="3"/>
        <v/>
      </c>
      <c r="G106" s="54"/>
      <c r="H106" s="53"/>
      <c r="I106" s="56"/>
      <c r="J106" s="53"/>
      <c r="K106" s="53" t="str">
        <f>IF($G106&lt;&gt;"",COUNTIFS('Issue Tracker'!$I$10:$I$200,'Scope Tracker'!$G106,'Issue Tracker'!$A$10:$A$200,"&gt;0"),"")</f>
        <v/>
      </c>
      <c r="L106" s="53"/>
      <c r="M106" s="8">
        <f t="shared" si="0"/>
        <v>0</v>
      </c>
      <c r="N106" s="22"/>
      <c r="O106" s="347"/>
      <c r="P106" s="347"/>
      <c r="Q106" s="347"/>
      <c r="R106" s="347"/>
      <c r="S106" s="347"/>
      <c r="T106" s="347"/>
      <c r="U106" s="29"/>
      <c r="V106" s="29"/>
      <c r="W106" s="29"/>
      <c r="X106" s="29"/>
      <c r="Y106" s="29"/>
      <c r="Z106" s="29"/>
      <c r="AA106" s="29"/>
      <c r="AB106" s="29"/>
      <c r="AC106" s="29"/>
      <c r="AD106" s="29"/>
      <c r="AE106" s="29"/>
      <c r="AF106" s="29"/>
      <c r="AG106" s="29"/>
    </row>
    <row r="107" spans="1:33" ht="21" customHeight="1" x14ac:dyDescent="0.2">
      <c r="A107" s="29"/>
      <c r="B107" s="53" t="str">
        <f t="shared" si="1"/>
        <v/>
      </c>
      <c r="C107" s="54"/>
      <c r="D107" s="53" t="str">
        <f t="shared" si="2"/>
        <v/>
      </c>
      <c r="E107" s="54"/>
      <c r="F107" s="53" t="str">
        <f t="shared" si="3"/>
        <v/>
      </c>
      <c r="G107" s="54"/>
      <c r="H107" s="53"/>
      <c r="I107" s="56"/>
      <c r="J107" s="53"/>
      <c r="K107" s="53" t="str">
        <f>IF($G107&lt;&gt;"",COUNTIFS('Issue Tracker'!$I$10:$I$200,'Scope Tracker'!$G107,'Issue Tracker'!$A$10:$A$200,"&gt;0"),"")</f>
        <v/>
      </c>
      <c r="L107" s="53"/>
      <c r="M107" s="8">
        <f t="shared" si="0"/>
        <v>0</v>
      </c>
      <c r="N107" s="22"/>
      <c r="O107" s="347"/>
      <c r="P107" s="347"/>
      <c r="Q107" s="347"/>
      <c r="R107" s="347"/>
      <c r="S107" s="347"/>
      <c r="T107" s="347"/>
      <c r="U107" s="29"/>
      <c r="V107" s="29"/>
      <c r="W107" s="29"/>
      <c r="X107" s="29"/>
      <c r="Y107" s="29"/>
      <c r="Z107" s="29"/>
      <c r="AA107" s="29"/>
      <c r="AB107" s="29"/>
      <c r="AC107" s="29"/>
      <c r="AD107" s="29"/>
      <c r="AE107" s="29"/>
      <c r="AF107" s="29"/>
      <c r="AG107" s="29"/>
    </row>
    <row r="108" spans="1:33" ht="21" customHeight="1" x14ac:dyDescent="0.2">
      <c r="A108" s="29"/>
      <c r="B108" s="53" t="str">
        <f t="shared" si="1"/>
        <v/>
      </c>
      <c r="C108" s="54"/>
      <c r="D108" s="53" t="str">
        <f t="shared" si="2"/>
        <v/>
      </c>
      <c r="E108" s="54"/>
      <c r="F108" s="53" t="str">
        <f t="shared" si="3"/>
        <v/>
      </c>
      <c r="G108" s="54"/>
      <c r="H108" s="53"/>
      <c r="I108" s="56"/>
      <c r="J108" s="53"/>
      <c r="K108" s="53" t="str">
        <f>IF($G108&lt;&gt;"",COUNTIFS('Issue Tracker'!$I$10:$I$200,'Scope Tracker'!$G108,'Issue Tracker'!$A$10:$A$200,"&gt;0"),"")</f>
        <v/>
      </c>
      <c r="L108" s="53"/>
      <c r="M108" s="8">
        <f t="shared" si="0"/>
        <v>0</v>
      </c>
      <c r="N108" s="22"/>
      <c r="O108" s="347"/>
      <c r="P108" s="347"/>
      <c r="Q108" s="347"/>
      <c r="R108" s="347"/>
      <c r="S108" s="347"/>
      <c r="T108" s="347"/>
      <c r="U108" s="29"/>
      <c r="V108" s="29"/>
      <c r="W108" s="29"/>
      <c r="X108" s="29"/>
      <c r="Y108" s="29"/>
      <c r="Z108" s="29"/>
      <c r="AA108" s="29"/>
      <c r="AB108" s="29"/>
      <c r="AC108" s="29"/>
      <c r="AD108" s="29"/>
      <c r="AE108" s="29"/>
      <c r="AF108" s="29"/>
      <c r="AG108" s="29"/>
    </row>
    <row r="109" spans="1:33" ht="21" customHeight="1" x14ac:dyDescent="0.2">
      <c r="A109" s="29"/>
      <c r="B109" s="53" t="str">
        <f t="shared" si="1"/>
        <v/>
      </c>
      <c r="C109" s="54"/>
      <c r="D109" s="53" t="str">
        <f t="shared" si="2"/>
        <v/>
      </c>
      <c r="E109" s="54"/>
      <c r="F109" s="53" t="str">
        <f t="shared" si="3"/>
        <v/>
      </c>
      <c r="G109" s="54"/>
      <c r="H109" s="53"/>
      <c r="I109" s="56"/>
      <c r="J109" s="53"/>
      <c r="K109" s="53" t="str">
        <f>IF($G109&lt;&gt;"",COUNTIFS('Issue Tracker'!$I$10:$I$200,'Scope Tracker'!$G109,'Issue Tracker'!$A$10:$A$200,"&gt;0"),"")</f>
        <v/>
      </c>
      <c r="L109" s="53"/>
      <c r="M109" s="8">
        <f t="shared" si="0"/>
        <v>0</v>
      </c>
      <c r="N109" s="22"/>
      <c r="O109" s="347"/>
      <c r="P109" s="347"/>
      <c r="Q109" s="347"/>
      <c r="R109" s="347"/>
      <c r="S109" s="347"/>
      <c r="T109" s="347"/>
      <c r="U109" s="29"/>
      <c r="V109" s="29"/>
      <c r="W109" s="29"/>
      <c r="X109" s="29"/>
      <c r="Y109" s="29"/>
      <c r="Z109" s="29"/>
      <c r="AA109" s="29"/>
      <c r="AB109" s="29"/>
      <c r="AC109" s="29"/>
      <c r="AD109" s="29"/>
      <c r="AE109" s="29"/>
      <c r="AF109" s="29"/>
      <c r="AG109" s="29"/>
    </row>
    <row r="110" spans="1:33" ht="21" customHeight="1" x14ac:dyDescent="0.2">
      <c r="A110" s="29"/>
      <c r="B110" s="53" t="str">
        <f t="shared" si="1"/>
        <v/>
      </c>
      <c r="C110" s="54"/>
      <c r="D110" s="53" t="str">
        <f t="shared" si="2"/>
        <v/>
      </c>
      <c r="E110" s="54"/>
      <c r="F110" s="53" t="str">
        <f t="shared" si="3"/>
        <v/>
      </c>
      <c r="G110" s="54"/>
      <c r="H110" s="53"/>
      <c r="I110" s="56"/>
      <c r="J110" s="53"/>
      <c r="K110" s="53" t="str">
        <f>IF($G110&lt;&gt;"",COUNTIFS('Issue Tracker'!$I$10:$I$200,'Scope Tracker'!$G110,'Issue Tracker'!$A$10:$A$200,"&gt;0"),"")</f>
        <v/>
      </c>
      <c r="L110" s="53"/>
      <c r="M110" s="8">
        <f t="shared" si="0"/>
        <v>0</v>
      </c>
      <c r="N110" s="22"/>
      <c r="O110" s="347"/>
      <c r="P110" s="347"/>
      <c r="Q110" s="347"/>
      <c r="R110" s="347"/>
      <c r="S110" s="347"/>
      <c r="T110" s="347"/>
      <c r="U110" s="29"/>
      <c r="V110" s="29"/>
      <c r="W110" s="29"/>
      <c r="X110" s="29"/>
      <c r="Y110" s="29"/>
      <c r="Z110" s="29"/>
      <c r="AA110" s="29"/>
      <c r="AB110" s="29"/>
      <c r="AC110" s="29"/>
      <c r="AD110" s="29"/>
      <c r="AE110" s="29"/>
      <c r="AF110" s="29"/>
      <c r="AG110" s="29"/>
    </row>
    <row r="111" spans="1:33" ht="21" customHeight="1" x14ac:dyDescent="0.2">
      <c r="A111" s="29"/>
      <c r="B111" s="53" t="str">
        <f t="shared" si="1"/>
        <v/>
      </c>
      <c r="C111" s="54"/>
      <c r="D111" s="53" t="str">
        <f t="shared" si="2"/>
        <v/>
      </c>
      <c r="E111" s="54"/>
      <c r="F111" s="53" t="str">
        <f t="shared" si="3"/>
        <v/>
      </c>
      <c r="G111" s="54"/>
      <c r="H111" s="53"/>
      <c r="I111" s="56"/>
      <c r="J111" s="53"/>
      <c r="K111" s="53" t="str">
        <f>IF($G111&lt;&gt;"",COUNTIFS('Issue Tracker'!$I$10:$I$200,'Scope Tracker'!$G111,'Issue Tracker'!$A$10:$A$200,"&gt;0"),"")</f>
        <v/>
      </c>
      <c r="L111" s="53"/>
      <c r="M111" s="8">
        <f t="shared" si="0"/>
        <v>0</v>
      </c>
      <c r="N111" s="22"/>
      <c r="O111" s="347"/>
      <c r="P111" s="347"/>
      <c r="Q111" s="347"/>
      <c r="R111" s="347"/>
      <c r="S111" s="347"/>
      <c r="T111" s="347"/>
      <c r="U111" s="29"/>
      <c r="V111" s="29"/>
      <c r="W111" s="29"/>
      <c r="X111" s="29"/>
      <c r="Y111" s="29"/>
      <c r="Z111" s="29"/>
      <c r="AA111" s="29"/>
      <c r="AB111" s="29"/>
      <c r="AC111" s="29"/>
      <c r="AD111" s="29"/>
      <c r="AE111" s="29"/>
      <c r="AF111" s="29"/>
      <c r="AG111" s="29"/>
    </row>
    <row r="112" spans="1:33" ht="21" customHeight="1" x14ac:dyDescent="0.2">
      <c r="A112" s="29"/>
      <c r="B112" s="53" t="str">
        <f t="shared" si="1"/>
        <v/>
      </c>
      <c r="C112" s="54"/>
      <c r="D112" s="53" t="str">
        <f t="shared" si="2"/>
        <v/>
      </c>
      <c r="E112" s="54"/>
      <c r="F112" s="53" t="str">
        <f t="shared" si="3"/>
        <v/>
      </c>
      <c r="G112" s="54"/>
      <c r="H112" s="53"/>
      <c r="I112" s="56"/>
      <c r="J112" s="53"/>
      <c r="K112" s="53" t="str">
        <f>IF($G112&lt;&gt;"",COUNTIFS('Issue Tracker'!$I$10:$I$200,'Scope Tracker'!$G112,'Issue Tracker'!$A$10:$A$200,"&gt;0"),"")</f>
        <v/>
      </c>
      <c r="L112" s="53"/>
      <c r="M112" s="8">
        <f t="shared" si="0"/>
        <v>0</v>
      </c>
      <c r="N112" s="22"/>
      <c r="O112" s="347"/>
      <c r="P112" s="347"/>
      <c r="Q112" s="347"/>
      <c r="R112" s="347"/>
      <c r="S112" s="347"/>
      <c r="T112" s="347"/>
      <c r="U112" s="29"/>
      <c r="V112" s="29"/>
      <c r="W112" s="29"/>
      <c r="X112" s="29"/>
      <c r="Y112" s="29"/>
      <c r="Z112" s="29"/>
      <c r="AA112" s="29"/>
      <c r="AB112" s="29"/>
      <c r="AC112" s="29"/>
      <c r="AD112" s="29"/>
      <c r="AE112" s="29"/>
      <c r="AF112" s="29"/>
      <c r="AG112" s="29"/>
    </row>
    <row r="113" spans="1:33" ht="21" customHeight="1" x14ac:dyDescent="0.2">
      <c r="A113" s="29"/>
      <c r="B113" s="53" t="str">
        <f t="shared" si="1"/>
        <v/>
      </c>
      <c r="C113" s="54"/>
      <c r="D113" s="53" t="str">
        <f t="shared" si="2"/>
        <v/>
      </c>
      <c r="E113" s="54"/>
      <c r="F113" s="53" t="str">
        <f t="shared" si="3"/>
        <v/>
      </c>
      <c r="G113" s="54"/>
      <c r="H113" s="53"/>
      <c r="I113" s="56"/>
      <c r="J113" s="53"/>
      <c r="K113" s="53" t="str">
        <f>IF($G113&lt;&gt;"",COUNTIFS('Issue Tracker'!$I$10:$I$200,'Scope Tracker'!$G113,'Issue Tracker'!$A$10:$A$200,"&gt;0"),"")</f>
        <v/>
      </c>
      <c r="L113" s="53"/>
      <c r="M113" s="8">
        <f t="shared" si="0"/>
        <v>0</v>
      </c>
      <c r="N113" s="22"/>
      <c r="O113" s="347"/>
      <c r="P113" s="347"/>
      <c r="Q113" s="347"/>
      <c r="R113" s="347"/>
      <c r="S113" s="347"/>
      <c r="T113" s="347"/>
      <c r="U113" s="29"/>
      <c r="V113" s="29"/>
      <c r="W113" s="29"/>
      <c r="X113" s="29"/>
      <c r="Y113" s="29"/>
      <c r="Z113" s="29"/>
      <c r="AA113" s="29"/>
      <c r="AB113" s="29"/>
      <c r="AC113" s="29"/>
      <c r="AD113" s="29"/>
      <c r="AE113" s="29"/>
      <c r="AF113" s="29"/>
      <c r="AG113" s="29"/>
    </row>
    <row r="114" spans="1:33" ht="21" customHeight="1" x14ac:dyDescent="0.2">
      <c r="A114" s="29"/>
      <c r="B114" s="53" t="str">
        <f t="shared" si="1"/>
        <v/>
      </c>
      <c r="C114" s="54"/>
      <c r="D114" s="53" t="str">
        <f t="shared" si="2"/>
        <v/>
      </c>
      <c r="E114" s="54"/>
      <c r="F114" s="53" t="str">
        <f t="shared" si="3"/>
        <v/>
      </c>
      <c r="G114" s="54"/>
      <c r="H114" s="53"/>
      <c r="I114" s="56"/>
      <c r="J114" s="53"/>
      <c r="K114" s="53" t="str">
        <f>IF($G114&lt;&gt;"",COUNTIFS('Issue Tracker'!$I$10:$I$200,'Scope Tracker'!$G114,'Issue Tracker'!$A$10:$A$200,"&gt;0"),"")</f>
        <v/>
      </c>
      <c r="L114" s="53"/>
      <c r="M114" s="8">
        <f t="shared" si="0"/>
        <v>0</v>
      </c>
      <c r="N114" s="22"/>
      <c r="O114" s="347"/>
      <c r="P114" s="347"/>
      <c r="Q114" s="347"/>
      <c r="R114" s="347"/>
      <c r="S114" s="347"/>
      <c r="T114" s="347"/>
      <c r="U114" s="29"/>
      <c r="V114" s="29"/>
      <c r="W114" s="29"/>
      <c r="X114" s="29"/>
      <c r="Y114" s="29"/>
      <c r="Z114" s="29"/>
      <c r="AA114" s="29"/>
      <c r="AB114" s="29"/>
      <c r="AC114" s="29"/>
      <c r="AD114" s="29"/>
      <c r="AE114" s="29"/>
      <c r="AF114" s="29"/>
      <c r="AG114" s="29"/>
    </row>
    <row r="115" spans="1:33" ht="21" customHeight="1" x14ac:dyDescent="0.2">
      <c r="A115" s="29"/>
      <c r="B115" s="53" t="str">
        <f t="shared" si="1"/>
        <v/>
      </c>
      <c r="C115" s="54"/>
      <c r="D115" s="53" t="str">
        <f t="shared" si="2"/>
        <v/>
      </c>
      <c r="E115" s="54"/>
      <c r="F115" s="53" t="str">
        <f t="shared" si="3"/>
        <v/>
      </c>
      <c r="G115" s="54"/>
      <c r="H115" s="53"/>
      <c r="I115" s="56"/>
      <c r="J115" s="53"/>
      <c r="K115" s="53" t="str">
        <f>IF($G115&lt;&gt;"",COUNTIFS('Issue Tracker'!$I$10:$I$200,'Scope Tracker'!$G115,'Issue Tracker'!$A$10:$A$200,"&gt;0"),"")</f>
        <v/>
      </c>
      <c r="L115" s="53"/>
      <c r="M115" s="8">
        <f t="shared" si="0"/>
        <v>0</v>
      </c>
      <c r="N115" s="22"/>
      <c r="O115" s="347"/>
      <c r="P115" s="347"/>
      <c r="Q115" s="347"/>
      <c r="R115" s="347"/>
      <c r="S115" s="347"/>
      <c r="T115" s="347"/>
      <c r="U115" s="29"/>
      <c r="V115" s="29"/>
      <c r="W115" s="29"/>
      <c r="X115" s="29"/>
      <c r="Y115" s="29"/>
      <c r="Z115" s="29"/>
      <c r="AA115" s="29"/>
      <c r="AB115" s="29"/>
      <c r="AC115" s="29"/>
      <c r="AD115" s="29"/>
      <c r="AE115" s="29"/>
      <c r="AF115" s="29"/>
      <c r="AG115" s="29"/>
    </row>
    <row r="116" spans="1:33" ht="21" customHeight="1" x14ac:dyDescent="0.2">
      <c r="A116" s="29"/>
      <c r="B116" s="53" t="str">
        <f t="shared" si="1"/>
        <v/>
      </c>
      <c r="C116" s="54"/>
      <c r="D116" s="53" t="str">
        <f t="shared" si="2"/>
        <v/>
      </c>
      <c r="E116" s="54"/>
      <c r="F116" s="53" t="str">
        <f t="shared" si="3"/>
        <v/>
      </c>
      <c r="G116" s="54"/>
      <c r="H116" s="53"/>
      <c r="I116" s="56"/>
      <c r="J116" s="53"/>
      <c r="K116" s="53" t="str">
        <f>IF($G116&lt;&gt;"",COUNTIFS('Issue Tracker'!$I$10:$I$200,'Scope Tracker'!$G116,'Issue Tracker'!$A$10:$A$200,"&gt;0"),"")</f>
        <v/>
      </c>
      <c r="L116" s="53"/>
      <c r="M116" s="8">
        <f t="shared" si="0"/>
        <v>0</v>
      </c>
      <c r="N116" s="22"/>
      <c r="O116" s="347"/>
      <c r="P116" s="347"/>
      <c r="Q116" s="347"/>
      <c r="R116" s="347"/>
      <c r="S116" s="347"/>
      <c r="T116" s="347"/>
      <c r="U116" s="29"/>
      <c r="V116" s="29"/>
      <c r="W116" s="29"/>
      <c r="X116" s="29"/>
      <c r="Y116" s="29"/>
      <c r="Z116" s="29"/>
      <c r="AA116" s="29"/>
      <c r="AB116" s="29"/>
      <c r="AC116" s="29"/>
      <c r="AD116" s="29"/>
      <c r="AE116" s="29"/>
      <c r="AF116" s="29"/>
      <c r="AG116" s="29"/>
    </row>
    <row r="117" spans="1:33" ht="21" customHeight="1" x14ac:dyDescent="0.2">
      <c r="A117" s="29"/>
      <c r="B117" s="53" t="str">
        <f t="shared" si="1"/>
        <v/>
      </c>
      <c r="C117" s="54"/>
      <c r="D117" s="53" t="str">
        <f t="shared" si="2"/>
        <v/>
      </c>
      <c r="E117" s="54"/>
      <c r="F117" s="53" t="str">
        <f t="shared" si="3"/>
        <v/>
      </c>
      <c r="G117" s="54"/>
      <c r="H117" s="53"/>
      <c r="I117" s="56"/>
      <c r="J117" s="53"/>
      <c r="K117" s="53" t="str">
        <f>IF($G117&lt;&gt;"",COUNTIFS('Issue Tracker'!$I$10:$I$200,'Scope Tracker'!$G117,'Issue Tracker'!$A$10:$A$200,"&gt;0"),"")</f>
        <v/>
      </c>
      <c r="L117" s="53"/>
      <c r="M117" s="8">
        <f t="shared" si="0"/>
        <v>0</v>
      </c>
      <c r="N117" s="22"/>
      <c r="O117" s="347"/>
      <c r="P117" s="347"/>
      <c r="Q117" s="347"/>
      <c r="R117" s="347"/>
      <c r="S117" s="347"/>
      <c r="T117" s="347"/>
      <c r="U117" s="29"/>
      <c r="V117" s="29"/>
      <c r="W117" s="29"/>
      <c r="X117" s="29"/>
      <c r="Y117" s="29"/>
      <c r="Z117" s="29"/>
      <c r="AA117" s="29"/>
      <c r="AB117" s="29"/>
      <c r="AC117" s="29"/>
      <c r="AD117" s="29"/>
      <c r="AE117" s="29"/>
      <c r="AF117" s="29"/>
      <c r="AG117" s="29"/>
    </row>
    <row r="118" spans="1:33" ht="21" customHeight="1" x14ac:dyDescent="0.2">
      <c r="A118" s="29"/>
      <c r="B118" s="53" t="str">
        <f t="shared" si="1"/>
        <v/>
      </c>
      <c r="C118" s="54"/>
      <c r="D118" s="53" t="str">
        <f t="shared" si="2"/>
        <v/>
      </c>
      <c r="E118" s="54"/>
      <c r="F118" s="53" t="str">
        <f t="shared" si="3"/>
        <v/>
      </c>
      <c r="G118" s="54"/>
      <c r="H118" s="53"/>
      <c r="I118" s="56"/>
      <c r="J118" s="53"/>
      <c r="K118" s="53" t="str">
        <f>IF($G118&lt;&gt;"",COUNTIFS('Issue Tracker'!$I$10:$I$200,'Scope Tracker'!$G118,'Issue Tracker'!$A$10:$A$200,"&gt;0"),"")</f>
        <v/>
      </c>
      <c r="L118" s="53"/>
      <c r="M118" s="8">
        <f t="shared" si="0"/>
        <v>0</v>
      </c>
      <c r="N118" s="22"/>
      <c r="O118" s="347"/>
      <c r="P118" s="347"/>
      <c r="Q118" s="347"/>
      <c r="R118" s="347"/>
      <c r="S118" s="347"/>
      <c r="T118" s="347"/>
      <c r="U118" s="29"/>
      <c r="V118" s="29"/>
      <c r="W118" s="29"/>
      <c r="X118" s="29"/>
      <c r="Y118" s="29"/>
      <c r="Z118" s="29"/>
      <c r="AA118" s="29"/>
      <c r="AB118" s="29"/>
      <c r="AC118" s="29"/>
      <c r="AD118" s="29"/>
      <c r="AE118" s="29"/>
      <c r="AF118" s="29"/>
      <c r="AG118" s="29"/>
    </row>
    <row r="119" spans="1:33" ht="21" customHeight="1" x14ac:dyDescent="0.2">
      <c r="A119" s="29"/>
      <c r="B119" s="53" t="str">
        <f t="shared" si="1"/>
        <v/>
      </c>
      <c r="C119" s="54"/>
      <c r="D119" s="53" t="str">
        <f t="shared" si="2"/>
        <v/>
      </c>
      <c r="E119" s="54"/>
      <c r="F119" s="53" t="str">
        <f t="shared" si="3"/>
        <v/>
      </c>
      <c r="G119" s="54"/>
      <c r="H119" s="53"/>
      <c r="I119" s="56"/>
      <c r="J119" s="53"/>
      <c r="K119" s="53" t="str">
        <f>IF($G119&lt;&gt;"",COUNTIFS('Issue Tracker'!$I$10:$I$200,'Scope Tracker'!$G119,'Issue Tracker'!$A$10:$A$200,"&gt;0"),"")</f>
        <v/>
      </c>
      <c r="L119" s="53"/>
      <c r="M119" s="8">
        <f t="shared" si="0"/>
        <v>0</v>
      </c>
      <c r="N119" s="22"/>
      <c r="O119" s="347"/>
      <c r="P119" s="347"/>
      <c r="Q119" s="347"/>
      <c r="R119" s="347"/>
      <c r="S119" s="347"/>
      <c r="T119" s="347"/>
      <c r="U119" s="29"/>
      <c r="V119" s="29"/>
      <c r="W119" s="29"/>
      <c r="X119" s="29"/>
      <c r="Y119" s="29"/>
      <c r="Z119" s="29"/>
      <c r="AA119" s="29"/>
      <c r="AB119" s="29"/>
      <c r="AC119" s="29"/>
      <c r="AD119" s="29"/>
      <c r="AE119" s="29"/>
      <c r="AF119" s="29"/>
      <c r="AG119" s="29"/>
    </row>
    <row r="120" spans="1:33" ht="21" customHeight="1" x14ac:dyDescent="0.2">
      <c r="A120" s="29"/>
      <c r="B120" s="53" t="str">
        <f t="shared" si="1"/>
        <v/>
      </c>
      <c r="C120" s="54"/>
      <c r="D120" s="53" t="str">
        <f t="shared" si="2"/>
        <v/>
      </c>
      <c r="E120" s="54"/>
      <c r="F120" s="53" t="str">
        <f t="shared" si="3"/>
        <v/>
      </c>
      <c r="G120" s="54"/>
      <c r="H120" s="53"/>
      <c r="I120" s="56"/>
      <c r="J120" s="53"/>
      <c r="K120" s="53" t="str">
        <f>IF($G120&lt;&gt;"",COUNTIFS('Issue Tracker'!$I$10:$I$200,'Scope Tracker'!$G120,'Issue Tracker'!$A$10:$A$200,"&gt;0"),"")</f>
        <v/>
      </c>
      <c r="L120" s="53"/>
      <c r="M120" s="8">
        <f t="shared" si="0"/>
        <v>0</v>
      </c>
      <c r="N120" s="22"/>
      <c r="O120" s="347"/>
      <c r="P120" s="347"/>
      <c r="Q120" s="347"/>
      <c r="R120" s="347"/>
      <c r="S120" s="347"/>
      <c r="T120" s="347"/>
      <c r="U120" s="29"/>
      <c r="V120" s="29"/>
      <c r="W120" s="29"/>
      <c r="X120" s="29"/>
      <c r="Y120" s="29"/>
      <c r="Z120" s="29"/>
      <c r="AA120" s="29"/>
      <c r="AB120" s="29"/>
      <c r="AC120" s="29"/>
      <c r="AD120" s="29"/>
      <c r="AE120" s="29"/>
      <c r="AF120" s="29"/>
      <c r="AG120" s="29"/>
    </row>
    <row r="121" spans="1:33" ht="21" customHeight="1" x14ac:dyDescent="0.2">
      <c r="A121" s="29"/>
      <c r="B121" s="53" t="str">
        <f t="shared" si="1"/>
        <v/>
      </c>
      <c r="C121" s="54"/>
      <c r="D121" s="53" t="str">
        <f t="shared" si="2"/>
        <v/>
      </c>
      <c r="E121" s="54"/>
      <c r="F121" s="53" t="str">
        <f t="shared" si="3"/>
        <v/>
      </c>
      <c r="G121" s="54"/>
      <c r="H121" s="53"/>
      <c r="I121" s="56"/>
      <c r="J121" s="53"/>
      <c r="K121" s="53" t="str">
        <f>IF($G121&lt;&gt;"",COUNTIFS('Issue Tracker'!$I$10:$I$200,'Scope Tracker'!$G121,'Issue Tracker'!$A$10:$A$200,"&gt;0"),"")</f>
        <v/>
      </c>
      <c r="L121" s="53"/>
      <c r="M121" s="8">
        <f t="shared" si="0"/>
        <v>0</v>
      </c>
      <c r="N121" s="22"/>
      <c r="O121" s="347"/>
      <c r="P121" s="347"/>
      <c r="Q121" s="347"/>
      <c r="R121" s="347"/>
      <c r="S121" s="347"/>
      <c r="T121" s="347"/>
      <c r="U121" s="29"/>
      <c r="V121" s="29"/>
      <c r="W121" s="29"/>
      <c r="X121" s="29"/>
      <c r="Y121" s="29"/>
      <c r="Z121" s="29"/>
      <c r="AA121" s="29"/>
      <c r="AB121" s="29"/>
      <c r="AC121" s="29"/>
      <c r="AD121" s="29"/>
      <c r="AE121" s="29"/>
      <c r="AF121" s="29"/>
      <c r="AG121" s="29"/>
    </row>
    <row r="122" spans="1:33" ht="21" customHeight="1" x14ac:dyDescent="0.2">
      <c r="A122" s="29"/>
      <c r="B122" s="53" t="str">
        <f t="shared" si="1"/>
        <v/>
      </c>
      <c r="C122" s="54"/>
      <c r="D122" s="53" t="str">
        <f t="shared" si="2"/>
        <v/>
      </c>
      <c r="E122" s="54"/>
      <c r="F122" s="53" t="str">
        <f t="shared" si="3"/>
        <v/>
      </c>
      <c r="G122" s="54"/>
      <c r="H122" s="53"/>
      <c r="I122" s="56"/>
      <c r="J122" s="53"/>
      <c r="K122" s="53" t="str">
        <f>IF($G122&lt;&gt;"",COUNTIFS('Issue Tracker'!$I$10:$I$200,'Scope Tracker'!$G122,'Issue Tracker'!$A$10:$A$200,"&gt;0"),"")</f>
        <v/>
      </c>
      <c r="L122" s="53"/>
      <c r="M122" s="8">
        <f t="shared" si="0"/>
        <v>0</v>
      </c>
      <c r="N122" s="22"/>
      <c r="O122" s="347"/>
      <c r="P122" s="347"/>
      <c r="Q122" s="347"/>
      <c r="R122" s="347"/>
      <c r="S122" s="347"/>
      <c r="T122" s="347"/>
      <c r="U122" s="29"/>
      <c r="V122" s="29"/>
      <c r="W122" s="29"/>
      <c r="X122" s="29"/>
      <c r="Y122" s="29"/>
      <c r="Z122" s="29"/>
      <c r="AA122" s="29"/>
      <c r="AB122" s="29"/>
      <c r="AC122" s="29"/>
      <c r="AD122" s="29"/>
      <c r="AE122" s="29"/>
      <c r="AF122" s="29"/>
      <c r="AG122" s="29"/>
    </row>
    <row r="123" spans="1:33" ht="21" customHeight="1" x14ac:dyDescent="0.2">
      <c r="A123" s="29"/>
      <c r="B123" s="53" t="str">
        <f t="shared" si="1"/>
        <v/>
      </c>
      <c r="C123" s="54"/>
      <c r="D123" s="53" t="str">
        <f t="shared" si="2"/>
        <v/>
      </c>
      <c r="E123" s="54"/>
      <c r="F123" s="53" t="str">
        <f t="shared" si="3"/>
        <v/>
      </c>
      <c r="G123" s="54"/>
      <c r="H123" s="53"/>
      <c r="I123" s="56"/>
      <c r="J123" s="53"/>
      <c r="K123" s="53" t="str">
        <f>IF($G123&lt;&gt;"",COUNTIFS('Issue Tracker'!$I$10:$I$200,'Scope Tracker'!$G123,'Issue Tracker'!$A$10:$A$200,"&gt;0"),"")</f>
        <v/>
      </c>
      <c r="L123" s="53"/>
      <c r="M123" s="8">
        <f t="shared" si="0"/>
        <v>0</v>
      </c>
      <c r="N123" s="22"/>
      <c r="O123" s="347"/>
      <c r="P123" s="347"/>
      <c r="Q123" s="347"/>
      <c r="R123" s="347"/>
      <c r="S123" s="347"/>
      <c r="T123" s="347"/>
      <c r="U123" s="29"/>
      <c r="V123" s="29"/>
      <c r="W123" s="29"/>
      <c r="X123" s="29"/>
      <c r="Y123" s="29"/>
      <c r="Z123" s="29"/>
      <c r="AA123" s="29"/>
      <c r="AB123" s="29"/>
      <c r="AC123" s="29"/>
      <c r="AD123" s="29"/>
      <c r="AE123" s="29"/>
      <c r="AF123" s="29"/>
      <c r="AG123" s="29"/>
    </row>
    <row r="124" spans="1:33" ht="21" customHeight="1" x14ac:dyDescent="0.2">
      <c r="A124" s="29"/>
      <c r="B124" s="53" t="str">
        <f t="shared" si="1"/>
        <v/>
      </c>
      <c r="C124" s="54"/>
      <c r="D124" s="53" t="str">
        <f t="shared" si="2"/>
        <v/>
      </c>
      <c r="E124" s="54"/>
      <c r="F124" s="53" t="str">
        <f t="shared" si="3"/>
        <v/>
      </c>
      <c r="G124" s="54"/>
      <c r="H124" s="53"/>
      <c r="I124" s="56"/>
      <c r="J124" s="53"/>
      <c r="K124" s="53" t="str">
        <f>IF($G124&lt;&gt;"",COUNTIFS('Issue Tracker'!$I$10:$I$200,'Scope Tracker'!$G124,'Issue Tracker'!$A$10:$A$200,"&gt;0"),"")</f>
        <v/>
      </c>
      <c r="L124" s="53"/>
      <c r="M124" s="8">
        <f t="shared" si="0"/>
        <v>0</v>
      </c>
      <c r="N124" s="22"/>
      <c r="O124" s="347"/>
      <c r="P124" s="347"/>
      <c r="Q124" s="347"/>
      <c r="R124" s="347"/>
      <c r="S124" s="347"/>
      <c r="T124" s="347"/>
      <c r="U124" s="29"/>
      <c r="V124" s="29"/>
      <c r="W124" s="29"/>
      <c r="X124" s="29"/>
      <c r="Y124" s="29"/>
      <c r="Z124" s="29"/>
      <c r="AA124" s="29"/>
      <c r="AB124" s="29"/>
      <c r="AC124" s="29"/>
      <c r="AD124" s="29"/>
      <c r="AE124" s="29"/>
      <c r="AF124" s="29"/>
      <c r="AG124" s="29"/>
    </row>
    <row r="125" spans="1:33" ht="21" customHeight="1" x14ac:dyDescent="0.2">
      <c r="A125" s="29"/>
      <c r="B125" s="53" t="str">
        <f t="shared" si="1"/>
        <v/>
      </c>
      <c r="C125" s="54"/>
      <c r="D125" s="53" t="str">
        <f t="shared" si="2"/>
        <v/>
      </c>
      <c r="E125" s="54"/>
      <c r="F125" s="53" t="str">
        <f t="shared" si="3"/>
        <v/>
      </c>
      <c r="G125" s="54"/>
      <c r="H125" s="53"/>
      <c r="I125" s="56"/>
      <c r="J125" s="53"/>
      <c r="K125" s="53" t="str">
        <f>IF($G125&lt;&gt;"",COUNTIFS('Issue Tracker'!$I$10:$I$200,'Scope Tracker'!$G125,'Issue Tracker'!$A$10:$A$200,"&gt;0"),"")</f>
        <v/>
      </c>
      <c r="L125" s="53"/>
      <c r="M125" s="8">
        <f t="shared" si="0"/>
        <v>0</v>
      </c>
      <c r="N125" s="22"/>
      <c r="O125" s="347"/>
      <c r="P125" s="347"/>
      <c r="Q125" s="347"/>
      <c r="R125" s="347"/>
      <c r="S125" s="347"/>
      <c r="T125" s="347"/>
      <c r="U125" s="29"/>
      <c r="V125" s="29"/>
      <c r="W125" s="29"/>
      <c r="X125" s="29"/>
      <c r="Y125" s="29"/>
      <c r="Z125" s="29"/>
      <c r="AA125" s="29"/>
      <c r="AB125" s="29"/>
      <c r="AC125" s="29"/>
      <c r="AD125" s="29"/>
      <c r="AE125" s="29"/>
      <c r="AF125" s="29"/>
      <c r="AG125" s="29"/>
    </row>
    <row r="126" spans="1:33" ht="21" customHeight="1" x14ac:dyDescent="0.2">
      <c r="A126" s="29"/>
      <c r="B126" s="53" t="str">
        <f t="shared" si="1"/>
        <v/>
      </c>
      <c r="C126" s="54"/>
      <c r="D126" s="53" t="str">
        <f t="shared" si="2"/>
        <v/>
      </c>
      <c r="E126" s="54"/>
      <c r="F126" s="53" t="str">
        <f t="shared" si="3"/>
        <v/>
      </c>
      <c r="G126" s="54"/>
      <c r="H126" s="53"/>
      <c r="I126" s="56"/>
      <c r="J126" s="53"/>
      <c r="K126" s="53" t="str">
        <f>IF($G126&lt;&gt;"",COUNTIFS('Issue Tracker'!$I$10:$I$200,'Scope Tracker'!$G126,'Issue Tracker'!$A$10:$A$200,"&gt;0"),"")</f>
        <v/>
      </c>
      <c r="L126" s="53"/>
      <c r="M126" s="8">
        <f t="shared" si="0"/>
        <v>0</v>
      </c>
      <c r="N126" s="22"/>
      <c r="O126" s="347"/>
      <c r="P126" s="347"/>
      <c r="Q126" s="347"/>
      <c r="R126" s="347"/>
      <c r="S126" s="347"/>
      <c r="T126" s="347"/>
      <c r="U126" s="29"/>
      <c r="V126" s="29"/>
      <c r="W126" s="29"/>
      <c r="X126" s="29"/>
      <c r="Y126" s="29"/>
      <c r="Z126" s="29"/>
      <c r="AA126" s="29"/>
      <c r="AB126" s="29"/>
      <c r="AC126" s="29"/>
      <c r="AD126" s="29"/>
      <c r="AE126" s="29"/>
      <c r="AF126" s="29"/>
      <c r="AG126" s="29"/>
    </row>
    <row r="127" spans="1:33" ht="21" customHeight="1" x14ac:dyDescent="0.2">
      <c r="A127" s="29"/>
      <c r="B127" s="53" t="str">
        <f t="shared" si="1"/>
        <v/>
      </c>
      <c r="C127" s="54"/>
      <c r="D127" s="53" t="str">
        <f t="shared" si="2"/>
        <v/>
      </c>
      <c r="E127" s="54"/>
      <c r="F127" s="53" t="str">
        <f t="shared" si="3"/>
        <v/>
      </c>
      <c r="G127" s="54"/>
      <c r="H127" s="53"/>
      <c r="I127" s="56"/>
      <c r="J127" s="53"/>
      <c r="K127" s="53" t="str">
        <f>IF($G127&lt;&gt;"",COUNTIFS('Issue Tracker'!$I$10:$I$200,'Scope Tracker'!$G127,'Issue Tracker'!$A$10:$A$200,"&gt;0"),"")</f>
        <v/>
      </c>
      <c r="L127" s="53"/>
      <c r="M127" s="8">
        <f t="shared" si="0"/>
        <v>0</v>
      </c>
      <c r="N127" s="22"/>
      <c r="O127" s="347"/>
      <c r="P127" s="347"/>
      <c r="Q127" s="347"/>
      <c r="R127" s="347"/>
      <c r="S127" s="347"/>
      <c r="T127" s="347"/>
      <c r="U127" s="29"/>
      <c r="V127" s="29"/>
      <c r="W127" s="29"/>
      <c r="X127" s="29"/>
      <c r="Y127" s="29"/>
      <c r="Z127" s="29"/>
      <c r="AA127" s="29"/>
      <c r="AB127" s="29"/>
      <c r="AC127" s="29"/>
      <c r="AD127" s="29"/>
      <c r="AE127" s="29"/>
      <c r="AF127" s="29"/>
      <c r="AG127" s="29"/>
    </row>
    <row r="128" spans="1:33" ht="21" customHeight="1" x14ac:dyDescent="0.2">
      <c r="A128" s="29"/>
      <c r="B128" s="53" t="str">
        <f t="shared" si="1"/>
        <v/>
      </c>
      <c r="C128" s="54"/>
      <c r="D128" s="53" t="str">
        <f t="shared" si="2"/>
        <v/>
      </c>
      <c r="E128" s="54"/>
      <c r="F128" s="53" t="str">
        <f t="shared" si="3"/>
        <v/>
      </c>
      <c r="G128" s="54"/>
      <c r="H128" s="53"/>
      <c r="I128" s="56"/>
      <c r="J128" s="53"/>
      <c r="K128" s="53" t="str">
        <f>IF($G128&lt;&gt;"",COUNTIFS('Issue Tracker'!$I$10:$I$200,'Scope Tracker'!$G128,'Issue Tracker'!$A$10:$A$200,"&gt;0"),"")</f>
        <v/>
      </c>
      <c r="L128" s="53"/>
      <c r="M128" s="8">
        <f t="shared" si="0"/>
        <v>0</v>
      </c>
      <c r="N128" s="22"/>
      <c r="O128" s="347"/>
      <c r="P128" s="347"/>
      <c r="Q128" s="347"/>
      <c r="R128" s="347"/>
      <c r="S128" s="347"/>
      <c r="T128" s="347"/>
      <c r="U128" s="29"/>
      <c r="V128" s="29"/>
      <c r="W128" s="29"/>
      <c r="X128" s="29"/>
      <c r="Y128" s="29"/>
      <c r="Z128" s="29"/>
      <c r="AA128" s="29"/>
      <c r="AB128" s="29"/>
      <c r="AC128" s="29"/>
      <c r="AD128" s="29"/>
      <c r="AE128" s="29"/>
      <c r="AF128" s="29"/>
      <c r="AG128" s="29"/>
    </row>
    <row r="129" spans="1:33" ht="21" customHeight="1" x14ac:dyDescent="0.2">
      <c r="A129" s="29"/>
      <c r="B129" s="53" t="str">
        <f t="shared" si="1"/>
        <v/>
      </c>
      <c r="C129" s="54"/>
      <c r="D129" s="53" t="str">
        <f t="shared" si="2"/>
        <v/>
      </c>
      <c r="E129" s="54"/>
      <c r="F129" s="53" t="str">
        <f t="shared" si="3"/>
        <v/>
      </c>
      <c r="G129" s="54"/>
      <c r="H129" s="53"/>
      <c r="I129" s="56"/>
      <c r="J129" s="53"/>
      <c r="K129" s="53" t="str">
        <f>IF($G129&lt;&gt;"",COUNTIFS('Issue Tracker'!$I$10:$I$200,'Scope Tracker'!$G129,'Issue Tracker'!$A$10:$A$200,"&gt;0"),"")</f>
        <v/>
      </c>
      <c r="L129" s="53"/>
      <c r="M129" s="8">
        <f t="shared" si="0"/>
        <v>0</v>
      </c>
      <c r="N129" s="22"/>
      <c r="O129" s="347"/>
      <c r="P129" s="347"/>
      <c r="Q129" s="347"/>
      <c r="R129" s="347"/>
      <c r="S129" s="347"/>
      <c r="T129" s="347"/>
      <c r="U129" s="29"/>
      <c r="V129" s="29"/>
      <c r="W129" s="29"/>
      <c r="X129" s="29"/>
      <c r="Y129" s="29"/>
      <c r="Z129" s="29"/>
      <c r="AA129" s="29"/>
      <c r="AB129" s="29"/>
      <c r="AC129" s="29"/>
      <c r="AD129" s="29"/>
      <c r="AE129" s="29"/>
      <c r="AF129" s="29"/>
      <c r="AG129" s="29"/>
    </row>
    <row r="130" spans="1:33" ht="21" customHeight="1" x14ac:dyDescent="0.2">
      <c r="A130" s="29"/>
      <c r="B130" s="53" t="str">
        <f t="shared" si="1"/>
        <v/>
      </c>
      <c r="C130" s="54"/>
      <c r="D130" s="53" t="str">
        <f t="shared" si="2"/>
        <v/>
      </c>
      <c r="E130" s="54"/>
      <c r="F130" s="53" t="str">
        <f t="shared" si="3"/>
        <v/>
      </c>
      <c r="G130" s="54"/>
      <c r="H130" s="53"/>
      <c r="I130" s="56"/>
      <c r="J130" s="53"/>
      <c r="K130" s="53" t="str">
        <f>IF($G130&lt;&gt;"",COUNTIFS('Issue Tracker'!$I$10:$I$200,'Scope Tracker'!$G130,'Issue Tracker'!$A$10:$A$200,"&gt;0"),"")</f>
        <v/>
      </c>
      <c r="L130" s="53"/>
      <c r="M130" s="8">
        <f t="shared" si="0"/>
        <v>0</v>
      </c>
      <c r="N130" s="22"/>
      <c r="O130" s="347"/>
      <c r="P130" s="347"/>
      <c r="Q130" s="347"/>
      <c r="R130" s="347"/>
      <c r="S130" s="347"/>
      <c r="T130" s="347"/>
      <c r="U130" s="29"/>
      <c r="V130" s="29"/>
      <c r="W130" s="29"/>
      <c r="X130" s="29"/>
      <c r="Y130" s="29"/>
      <c r="Z130" s="29"/>
      <c r="AA130" s="29"/>
      <c r="AB130" s="29"/>
      <c r="AC130" s="29"/>
      <c r="AD130" s="29"/>
      <c r="AE130" s="29"/>
      <c r="AF130" s="29"/>
      <c r="AG130" s="29"/>
    </row>
    <row r="131" spans="1:33" ht="21" customHeight="1" x14ac:dyDescent="0.2">
      <c r="A131" s="29"/>
      <c r="B131" s="53" t="str">
        <f t="shared" si="1"/>
        <v/>
      </c>
      <c r="C131" s="54"/>
      <c r="D131" s="53" t="str">
        <f t="shared" si="2"/>
        <v/>
      </c>
      <c r="E131" s="54"/>
      <c r="F131" s="53" t="str">
        <f t="shared" si="3"/>
        <v/>
      </c>
      <c r="G131" s="54"/>
      <c r="H131" s="53"/>
      <c r="I131" s="56"/>
      <c r="J131" s="53"/>
      <c r="K131" s="53" t="str">
        <f>IF($G131&lt;&gt;"",COUNTIFS('Issue Tracker'!$I$10:$I$200,'Scope Tracker'!$G131,'Issue Tracker'!$A$10:$A$200,"&gt;0"),"")</f>
        <v/>
      </c>
      <c r="L131" s="53"/>
      <c r="M131" s="8">
        <f t="shared" si="0"/>
        <v>0</v>
      </c>
      <c r="N131" s="22"/>
      <c r="O131" s="347"/>
      <c r="P131" s="347"/>
      <c r="Q131" s="347"/>
      <c r="R131" s="347"/>
      <c r="S131" s="347"/>
      <c r="T131" s="347"/>
      <c r="U131" s="29"/>
      <c r="V131" s="29"/>
      <c r="W131" s="29"/>
      <c r="X131" s="29"/>
      <c r="Y131" s="29"/>
      <c r="Z131" s="29"/>
      <c r="AA131" s="29"/>
      <c r="AB131" s="29"/>
      <c r="AC131" s="29"/>
      <c r="AD131" s="29"/>
      <c r="AE131" s="29"/>
      <c r="AF131" s="29"/>
      <c r="AG131" s="29"/>
    </row>
    <row r="132" spans="1:33" ht="21" customHeight="1" x14ac:dyDescent="0.2">
      <c r="A132" s="29"/>
      <c r="B132" s="53" t="str">
        <f t="shared" si="1"/>
        <v/>
      </c>
      <c r="C132" s="54"/>
      <c r="D132" s="53" t="str">
        <f t="shared" si="2"/>
        <v/>
      </c>
      <c r="E132" s="54"/>
      <c r="F132" s="53" t="str">
        <f t="shared" si="3"/>
        <v/>
      </c>
      <c r="G132" s="54"/>
      <c r="H132" s="53"/>
      <c r="I132" s="56"/>
      <c r="J132" s="53"/>
      <c r="K132" s="53" t="str">
        <f>IF($G132&lt;&gt;"",COUNTIFS('Issue Tracker'!$I$10:$I$200,'Scope Tracker'!$G132,'Issue Tracker'!$A$10:$A$200,"&gt;0"),"")</f>
        <v/>
      </c>
      <c r="L132" s="53"/>
      <c r="M132" s="8">
        <f t="shared" si="0"/>
        <v>0</v>
      </c>
      <c r="N132" s="22"/>
      <c r="O132" s="347"/>
      <c r="P132" s="347"/>
      <c r="Q132" s="347"/>
      <c r="R132" s="347"/>
      <c r="S132" s="347"/>
      <c r="T132" s="347"/>
      <c r="U132" s="29"/>
      <c r="V132" s="29"/>
      <c r="W132" s="29"/>
      <c r="X132" s="29"/>
      <c r="Y132" s="29"/>
      <c r="Z132" s="29"/>
      <c r="AA132" s="29"/>
      <c r="AB132" s="29"/>
      <c r="AC132" s="29"/>
      <c r="AD132" s="29"/>
      <c r="AE132" s="29"/>
      <c r="AF132" s="29"/>
      <c r="AG132" s="29"/>
    </row>
    <row r="133" spans="1:33" ht="21" customHeight="1" x14ac:dyDescent="0.2">
      <c r="A133" s="29"/>
      <c r="B133" s="53" t="str">
        <f t="shared" si="1"/>
        <v/>
      </c>
      <c r="C133" s="54"/>
      <c r="D133" s="53" t="str">
        <f t="shared" si="2"/>
        <v/>
      </c>
      <c r="E133" s="54"/>
      <c r="F133" s="53" t="str">
        <f t="shared" si="3"/>
        <v/>
      </c>
      <c r="G133" s="54"/>
      <c r="H133" s="53"/>
      <c r="I133" s="56"/>
      <c r="J133" s="53"/>
      <c r="K133" s="53" t="str">
        <f>IF($G133&lt;&gt;"",COUNTIFS('Issue Tracker'!$I$10:$I$200,'Scope Tracker'!$G133,'Issue Tracker'!$A$10:$A$200,"&gt;0"),"")</f>
        <v/>
      </c>
      <c r="L133" s="53"/>
      <c r="M133" s="8">
        <f t="shared" si="0"/>
        <v>0</v>
      </c>
      <c r="N133" s="22"/>
      <c r="O133" s="347"/>
      <c r="P133" s="347"/>
      <c r="Q133" s="347"/>
      <c r="R133" s="347"/>
      <c r="S133" s="347"/>
      <c r="T133" s="347"/>
      <c r="U133" s="29"/>
      <c r="V133" s="29"/>
      <c r="W133" s="29"/>
      <c r="X133" s="29"/>
      <c r="Y133" s="29"/>
      <c r="Z133" s="29"/>
      <c r="AA133" s="29"/>
      <c r="AB133" s="29"/>
      <c r="AC133" s="29"/>
      <c r="AD133" s="29"/>
      <c r="AE133" s="29"/>
      <c r="AF133" s="29"/>
      <c r="AG133" s="29"/>
    </row>
    <row r="134" spans="1:33" ht="21" customHeight="1" x14ac:dyDescent="0.2">
      <c r="A134" s="29"/>
      <c r="B134" s="53" t="str">
        <f t="shared" si="1"/>
        <v/>
      </c>
      <c r="C134" s="54"/>
      <c r="D134" s="53" t="str">
        <f t="shared" si="2"/>
        <v/>
      </c>
      <c r="E134" s="54"/>
      <c r="F134" s="53" t="str">
        <f t="shared" si="3"/>
        <v/>
      </c>
      <c r="G134" s="54"/>
      <c r="H134" s="53"/>
      <c r="I134" s="56"/>
      <c r="J134" s="53"/>
      <c r="K134" s="53" t="str">
        <f>IF($G134&lt;&gt;"",COUNTIFS('Issue Tracker'!$I$10:$I$200,'Scope Tracker'!$G134,'Issue Tracker'!$A$10:$A$200,"&gt;0"),"")</f>
        <v/>
      </c>
      <c r="L134" s="53"/>
      <c r="M134" s="8">
        <f t="shared" si="0"/>
        <v>0</v>
      </c>
      <c r="N134" s="22"/>
      <c r="O134" s="347"/>
      <c r="P134" s="347"/>
      <c r="Q134" s="347"/>
      <c r="R134" s="347"/>
      <c r="S134" s="347"/>
      <c r="T134" s="347"/>
      <c r="U134" s="29"/>
      <c r="V134" s="29"/>
      <c r="W134" s="29"/>
      <c r="X134" s="29"/>
      <c r="Y134" s="29"/>
      <c r="Z134" s="29"/>
      <c r="AA134" s="29"/>
      <c r="AB134" s="29"/>
      <c r="AC134" s="29"/>
      <c r="AD134" s="29"/>
      <c r="AE134" s="29"/>
      <c r="AF134" s="29"/>
      <c r="AG134" s="29"/>
    </row>
    <row r="135" spans="1:33" ht="21" customHeight="1" x14ac:dyDescent="0.2">
      <c r="A135" s="29"/>
      <c r="B135" s="53" t="str">
        <f t="shared" si="1"/>
        <v/>
      </c>
      <c r="C135" s="54"/>
      <c r="D135" s="53" t="str">
        <f t="shared" si="2"/>
        <v/>
      </c>
      <c r="E135" s="54"/>
      <c r="F135" s="53" t="str">
        <f t="shared" si="3"/>
        <v/>
      </c>
      <c r="G135" s="54"/>
      <c r="H135" s="53"/>
      <c r="I135" s="56"/>
      <c r="J135" s="53"/>
      <c r="K135" s="53" t="str">
        <f>IF($G135&lt;&gt;"",COUNTIFS('Issue Tracker'!$I$10:$I$200,'Scope Tracker'!$G135,'Issue Tracker'!$A$10:$A$200,"&gt;0"),"")</f>
        <v/>
      </c>
      <c r="L135" s="53"/>
      <c r="M135" s="8">
        <f t="shared" si="0"/>
        <v>0</v>
      </c>
      <c r="N135" s="22"/>
      <c r="O135" s="347"/>
      <c r="P135" s="347"/>
      <c r="Q135" s="347"/>
      <c r="R135" s="347"/>
      <c r="S135" s="347"/>
      <c r="T135" s="347"/>
      <c r="U135" s="29"/>
      <c r="V135" s="29"/>
      <c r="W135" s="29"/>
      <c r="X135" s="29"/>
      <c r="Y135" s="29"/>
      <c r="Z135" s="29"/>
      <c r="AA135" s="29"/>
      <c r="AB135" s="29"/>
      <c r="AC135" s="29"/>
      <c r="AD135" s="29"/>
      <c r="AE135" s="29"/>
      <c r="AF135" s="29"/>
      <c r="AG135" s="29"/>
    </row>
    <row r="136" spans="1:33" ht="21" customHeight="1" x14ac:dyDescent="0.2">
      <c r="A136" s="29"/>
      <c r="B136" s="53" t="str">
        <f t="shared" si="1"/>
        <v/>
      </c>
      <c r="C136" s="54"/>
      <c r="D136" s="53" t="str">
        <f t="shared" si="2"/>
        <v/>
      </c>
      <c r="E136" s="54"/>
      <c r="F136" s="53" t="str">
        <f t="shared" si="3"/>
        <v/>
      </c>
      <c r="G136" s="54"/>
      <c r="H136" s="53"/>
      <c r="I136" s="56"/>
      <c r="J136" s="53"/>
      <c r="K136" s="53" t="str">
        <f>IF($G136&lt;&gt;"",COUNTIFS('Issue Tracker'!$I$10:$I$200,'Scope Tracker'!$G136,'Issue Tracker'!$A$10:$A$200,"&gt;0"),"")</f>
        <v/>
      </c>
      <c r="L136" s="53"/>
      <c r="M136" s="8">
        <f t="shared" si="0"/>
        <v>0</v>
      </c>
      <c r="N136" s="22"/>
      <c r="O136" s="347"/>
      <c r="P136" s="347"/>
      <c r="Q136" s="347"/>
      <c r="R136" s="347"/>
      <c r="S136" s="347"/>
      <c r="T136" s="347"/>
      <c r="U136" s="29"/>
      <c r="V136" s="29"/>
      <c r="W136" s="29"/>
      <c r="X136" s="29"/>
      <c r="Y136" s="29"/>
      <c r="Z136" s="29"/>
      <c r="AA136" s="29"/>
      <c r="AB136" s="29"/>
      <c r="AC136" s="29"/>
      <c r="AD136" s="29"/>
      <c r="AE136" s="29"/>
      <c r="AF136" s="29"/>
      <c r="AG136" s="29"/>
    </row>
    <row r="137" spans="1:33" ht="21" customHeight="1" x14ac:dyDescent="0.2">
      <c r="A137" s="29"/>
      <c r="B137" s="53" t="str">
        <f t="shared" si="1"/>
        <v/>
      </c>
      <c r="C137" s="54"/>
      <c r="D137" s="53" t="str">
        <f t="shared" si="2"/>
        <v/>
      </c>
      <c r="E137" s="54"/>
      <c r="F137" s="53" t="str">
        <f t="shared" si="3"/>
        <v/>
      </c>
      <c r="G137" s="54"/>
      <c r="H137" s="53"/>
      <c r="I137" s="56"/>
      <c r="J137" s="53"/>
      <c r="K137" s="53" t="str">
        <f>IF($G137&lt;&gt;"",COUNTIFS('Issue Tracker'!$I$10:$I$200,'Scope Tracker'!$G137,'Issue Tracker'!$A$10:$A$200,"&gt;0"),"")</f>
        <v/>
      </c>
      <c r="L137" s="53"/>
      <c r="M137" s="8">
        <f t="shared" si="0"/>
        <v>0</v>
      </c>
      <c r="N137" s="22"/>
      <c r="O137" s="347"/>
      <c r="P137" s="347"/>
      <c r="Q137" s="347"/>
      <c r="R137" s="347"/>
      <c r="S137" s="347"/>
      <c r="T137" s="347"/>
      <c r="U137" s="29"/>
      <c r="V137" s="29"/>
      <c r="W137" s="29"/>
      <c r="X137" s="29"/>
      <c r="Y137" s="29"/>
      <c r="Z137" s="29"/>
      <c r="AA137" s="29"/>
      <c r="AB137" s="29"/>
      <c r="AC137" s="29"/>
      <c r="AD137" s="29"/>
      <c r="AE137" s="29"/>
      <c r="AF137" s="29"/>
      <c r="AG137" s="29"/>
    </row>
    <row r="138" spans="1:33" ht="21" customHeight="1" x14ac:dyDescent="0.2">
      <c r="A138" s="29"/>
      <c r="B138" s="53" t="str">
        <f t="shared" si="1"/>
        <v/>
      </c>
      <c r="C138" s="54"/>
      <c r="D138" s="53" t="str">
        <f t="shared" si="2"/>
        <v/>
      </c>
      <c r="E138" s="54"/>
      <c r="F138" s="53" t="str">
        <f t="shared" si="3"/>
        <v/>
      </c>
      <c r="G138" s="54"/>
      <c r="H138" s="53"/>
      <c r="I138" s="56"/>
      <c r="J138" s="53"/>
      <c r="K138" s="53" t="str">
        <f>IF($G138&lt;&gt;"",COUNTIFS('Issue Tracker'!$I$10:$I$200,'Scope Tracker'!$G138,'Issue Tracker'!$A$10:$A$200,"&gt;0"),"")</f>
        <v/>
      </c>
      <c r="L138" s="53"/>
      <c r="M138" s="8">
        <f t="shared" si="0"/>
        <v>0</v>
      </c>
      <c r="N138" s="22"/>
      <c r="O138" s="347"/>
      <c r="P138" s="347"/>
      <c r="Q138" s="347"/>
      <c r="R138" s="347"/>
      <c r="S138" s="347"/>
      <c r="T138" s="347"/>
      <c r="U138" s="29"/>
      <c r="V138" s="29"/>
      <c r="W138" s="29"/>
      <c r="X138" s="29"/>
      <c r="Y138" s="29"/>
      <c r="Z138" s="29"/>
      <c r="AA138" s="29"/>
      <c r="AB138" s="29"/>
      <c r="AC138" s="29"/>
      <c r="AD138" s="29"/>
      <c r="AE138" s="29"/>
      <c r="AF138" s="29"/>
      <c r="AG138" s="29"/>
    </row>
    <row r="139" spans="1:33" ht="21" customHeight="1" x14ac:dyDescent="0.2">
      <c r="A139" s="29"/>
      <c r="B139" s="53" t="str">
        <f t="shared" si="1"/>
        <v/>
      </c>
      <c r="C139" s="54"/>
      <c r="D139" s="53" t="str">
        <f t="shared" si="2"/>
        <v/>
      </c>
      <c r="E139" s="54"/>
      <c r="F139" s="53" t="str">
        <f t="shared" si="3"/>
        <v/>
      </c>
      <c r="G139" s="54"/>
      <c r="H139" s="53"/>
      <c r="I139" s="56"/>
      <c r="J139" s="53"/>
      <c r="K139" s="53" t="str">
        <f>IF($G139&lt;&gt;"",COUNTIFS('Issue Tracker'!$I$10:$I$200,'Scope Tracker'!$G139,'Issue Tracker'!$A$10:$A$200,"&gt;0"),"")</f>
        <v/>
      </c>
      <c r="L139" s="53"/>
      <c r="M139" s="8">
        <f t="shared" si="0"/>
        <v>0</v>
      </c>
      <c r="N139" s="22"/>
      <c r="O139" s="347"/>
      <c r="P139" s="347"/>
      <c r="Q139" s="347"/>
      <c r="R139" s="347"/>
      <c r="S139" s="347"/>
      <c r="T139" s="347"/>
      <c r="U139" s="29"/>
      <c r="V139" s="29"/>
      <c r="W139" s="29"/>
      <c r="X139" s="29"/>
      <c r="Y139" s="29"/>
      <c r="Z139" s="29"/>
      <c r="AA139" s="29"/>
      <c r="AB139" s="29"/>
      <c r="AC139" s="29"/>
      <c r="AD139" s="29"/>
      <c r="AE139" s="29"/>
      <c r="AF139" s="29"/>
      <c r="AG139" s="29"/>
    </row>
    <row r="140" spans="1:33" ht="21" customHeight="1" x14ac:dyDescent="0.2">
      <c r="A140" s="29"/>
      <c r="B140" s="53" t="str">
        <f t="shared" si="1"/>
        <v/>
      </c>
      <c r="C140" s="54"/>
      <c r="D140" s="53" t="str">
        <f t="shared" si="2"/>
        <v/>
      </c>
      <c r="E140" s="54"/>
      <c r="F140" s="53" t="str">
        <f t="shared" si="3"/>
        <v/>
      </c>
      <c r="G140" s="54"/>
      <c r="H140" s="53"/>
      <c r="I140" s="56"/>
      <c r="J140" s="53"/>
      <c r="K140" s="53" t="str">
        <f>IF($G140&lt;&gt;"",COUNTIFS('Issue Tracker'!$I$10:$I$200,'Scope Tracker'!$G140,'Issue Tracker'!$A$10:$A$200,"&gt;0"),"")</f>
        <v/>
      </c>
      <c r="L140" s="53"/>
      <c r="M140" s="8">
        <f t="shared" si="0"/>
        <v>0</v>
      </c>
      <c r="N140" s="22"/>
      <c r="O140" s="347"/>
      <c r="P140" s="347"/>
      <c r="Q140" s="347"/>
      <c r="R140" s="347"/>
      <c r="S140" s="347"/>
      <c r="T140" s="347"/>
      <c r="U140" s="29"/>
      <c r="V140" s="29"/>
      <c r="W140" s="29"/>
      <c r="X140" s="29"/>
      <c r="Y140" s="29"/>
      <c r="Z140" s="29"/>
      <c r="AA140" s="29"/>
      <c r="AB140" s="29"/>
      <c r="AC140" s="29"/>
      <c r="AD140" s="29"/>
      <c r="AE140" s="29"/>
      <c r="AF140" s="29"/>
      <c r="AG140" s="29"/>
    </row>
    <row r="141" spans="1:33" ht="21" customHeight="1" x14ac:dyDescent="0.2">
      <c r="A141" s="29"/>
      <c r="B141" s="53" t="str">
        <f t="shared" si="1"/>
        <v/>
      </c>
      <c r="C141" s="54"/>
      <c r="D141" s="53" t="str">
        <f t="shared" si="2"/>
        <v/>
      </c>
      <c r="E141" s="54"/>
      <c r="F141" s="53" t="str">
        <f t="shared" si="3"/>
        <v/>
      </c>
      <c r="G141" s="54"/>
      <c r="H141" s="53"/>
      <c r="I141" s="56"/>
      <c r="J141" s="53"/>
      <c r="K141" s="53" t="str">
        <f>IF($G141&lt;&gt;"",COUNTIFS('Issue Tracker'!$I$10:$I$200,'Scope Tracker'!$G141,'Issue Tracker'!$A$10:$A$200,"&gt;0"),"")</f>
        <v/>
      </c>
      <c r="L141" s="53"/>
      <c r="M141" s="8">
        <f t="shared" si="0"/>
        <v>0</v>
      </c>
      <c r="N141" s="22"/>
      <c r="O141" s="347"/>
      <c r="P141" s="347"/>
      <c r="Q141" s="347"/>
      <c r="R141" s="347"/>
      <c r="S141" s="347"/>
      <c r="T141" s="347"/>
      <c r="U141" s="29"/>
      <c r="V141" s="29"/>
      <c r="W141" s="29"/>
      <c r="X141" s="29"/>
      <c r="Y141" s="29"/>
      <c r="Z141" s="29"/>
      <c r="AA141" s="29"/>
      <c r="AB141" s="29"/>
      <c r="AC141" s="29"/>
      <c r="AD141" s="29"/>
      <c r="AE141" s="29"/>
      <c r="AF141" s="29"/>
      <c r="AG141" s="29"/>
    </row>
    <row r="142" spans="1:33" ht="21" customHeight="1" x14ac:dyDescent="0.2">
      <c r="A142" s="29"/>
      <c r="B142" s="53" t="str">
        <f t="shared" si="1"/>
        <v/>
      </c>
      <c r="C142" s="54"/>
      <c r="D142" s="53" t="str">
        <f t="shared" si="2"/>
        <v/>
      </c>
      <c r="E142" s="54"/>
      <c r="F142" s="53" t="str">
        <f t="shared" si="3"/>
        <v/>
      </c>
      <c r="G142" s="54"/>
      <c r="H142" s="53"/>
      <c r="I142" s="56"/>
      <c r="J142" s="53"/>
      <c r="K142" s="53" t="str">
        <f>IF($G142&lt;&gt;"",COUNTIFS('Issue Tracker'!$I$10:$I$200,'Scope Tracker'!$G142,'Issue Tracker'!$A$10:$A$200,"&gt;0"),"")</f>
        <v/>
      </c>
      <c r="L142" s="53"/>
      <c r="M142" s="8">
        <f t="shared" si="0"/>
        <v>0</v>
      </c>
      <c r="N142" s="22"/>
      <c r="O142" s="347"/>
      <c r="P142" s="347"/>
      <c r="Q142" s="347"/>
      <c r="R142" s="347"/>
      <c r="S142" s="347"/>
      <c r="T142" s="347"/>
      <c r="U142" s="29"/>
      <c r="V142" s="29"/>
      <c r="W142" s="29"/>
      <c r="X142" s="29"/>
      <c r="Y142" s="29"/>
      <c r="Z142" s="29"/>
      <c r="AA142" s="29"/>
      <c r="AB142" s="29"/>
      <c r="AC142" s="29"/>
      <c r="AD142" s="29"/>
      <c r="AE142" s="29"/>
      <c r="AF142" s="29"/>
      <c r="AG142" s="29"/>
    </row>
    <row r="143" spans="1:33" ht="21" customHeight="1" x14ac:dyDescent="0.2">
      <c r="A143" s="29"/>
      <c r="B143" s="53" t="str">
        <f t="shared" si="1"/>
        <v/>
      </c>
      <c r="C143" s="54"/>
      <c r="D143" s="53" t="str">
        <f t="shared" si="2"/>
        <v/>
      </c>
      <c r="E143" s="54"/>
      <c r="F143" s="53" t="str">
        <f t="shared" si="3"/>
        <v/>
      </c>
      <c r="G143" s="54"/>
      <c r="H143" s="53"/>
      <c r="I143" s="56"/>
      <c r="J143" s="53"/>
      <c r="K143" s="53" t="str">
        <f>IF($G143&lt;&gt;"",COUNTIFS('Issue Tracker'!$I$10:$I$200,'Scope Tracker'!$G143,'Issue Tracker'!$A$10:$A$200,"&gt;0"),"")</f>
        <v/>
      </c>
      <c r="L143" s="53"/>
      <c r="M143" s="8">
        <f t="shared" si="0"/>
        <v>0</v>
      </c>
      <c r="N143" s="22"/>
      <c r="O143" s="347"/>
      <c r="P143" s="347"/>
      <c r="Q143" s="347"/>
      <c r="R143" s="347"/>
      <c r="S143" s="347"/>
      <c r="T143" s="347"/>
      <c r="U143" s="29"/>
      <c r="V143" s="29"/>
      <c r="W143" s="29"/>
      <c r="X143" s="29"/>
      <c r="Y143" s="29"/>
      <c r="Z143" s="29"/>
      <c r="AA143" s="29"/>
      <c r="AB143" s="29"/>
      <c r="AC143" s="29"/>
      <c r="AD143" s="29"/>
      <c r="AE143" s="29"/>
      <c r="AF143" s="29"/>
      <c r="AG143" s="29"/>
    </row>
    <row r="144" spans="1:33" ht="21" customHeight="1" x14ac:dyDescent="0.2">
      <c r="A144" s="29"/>
      <c r="B144" s="53" t="str">
        <f t="shared" si="1"/>
        <v/>
      </c>
      <c r="C144" s="54"/>
      <c r="D144" s="53" t="str">
        <f t="shared" si="2"/>
        <v/>
      </c>
      <c r="E144" s="54"/>
      <c r="F144" s="53" t="str">
        <f t="shared" si="3"/>
        <v/>
      </c>
      <c r="G144" s="54"/>
      <c r="H144" s="53"/>
      <c r="I144" s="56"/>
      <c r="J144" s="53"/>
      <c r="K144" s="53" t="str">
        <f>IF($G144&lt;&gt;"",COUNTIFS('Issue Tracker'!$I$10:$I$200,'Scope Tracker'!$G144,'Issue Tracker'!$A$10:$A$200,"&gt;0"),"")</f>
        <v/>
      </c>
      <c r="L144" s="53"/>
      <c r="M144" s="8">
        <f t="shared" si="0"/>
        <v>0</v>
      </c>
      <c r="N144" s="22"/>
      <c r="O144" s="347"/>
      <c r="P144" s="347"/>
      <c r="Q144" s="347"/>
      <c r="R144" s="347"/>
      <c r="S144" s="347"/>
      <c r="T144" s="347"/>
      <c r="U144" s="29"/>
      <c r="V144" s="29"/>
      <c r="W144" s="29"/>
      <c r="X144" s="29"/>
      <c r="Y144" s="29"/>
      <c r="Z144" s="29"/>
      <c r="AA144" s="29"/>
      <c r="AB144" s="29"/>
      <c r="AC144" s="29"/>
      <c r="AD144" s="29"/>
      <c r="AE144" s="29"/>
      <c r="AF144" s="29"/>
      <c r="AG144" s="29"/>
    </row>
    <row r="145" spans="1:33" ht="21" customHeight="1" x14ac:dyDescent="0.2">
      <c r="A145" s="29"/>
      <c r="B145" s="53" t="str">
        <f t="shared" si="1"/>
        <v/>
      </c>
      <c r="C145" s="54"/>
      <c r="D145" s="53" t="str">
        <f t="shared" si="2"/>
        <v/>
      </c>
      <c r="E145" s="54"/>
      <c r="F145" s="53" t="str">
        <f t="shared" si="3"/>
        <v/>
      </c>
      <c r="G145" s="54"/>
      <c r="H145" s="53"/>
      <c r="I145" s="56"/>
      <c r="J145" s="53"/>
      <c r="K145" s="53" t="str">
        <f>IF($G145&lt;&gt;"",COUNTIFS('Issue Tracker'!$I$10:$I$200,'Scope Tracker'!$G145,'Issue Tracker'!$A$10:$A$200,"&gt;0"),"")</f>
        <v/>
      </c>
      <c r="L145" s="53"/>
      <c r="M145" s="8">
        <f t="shared" si="0"/>
        <v>0</v>
      </c>
      <c r="N145" s="22"/>
      <c r="O145" s="347"/>
      <c r="P145" s="347"/>
      <c r="Q145" s="347"/>
      <c r="R145" s="347"/>
      <c r="S145" s="347"/>
      <c r="T145" s="347"/>
      <c r="U145" s="29"/>
      <c r="V145" s="29"/>
      <c r="W145" s="29"/>
      <c r="X145" s="29"/>
      <c r="Y145" s="29"/>
      <c r="Z145" s="29"/>
      <c r="AA145" s="29"/>
      <c r="AB145" s="29"/>
      <c r="AC145" s="29"/>
      <c r="AD145" s="29"/>
      <c r="AE145" s="29"/>
      <c r="AF145" s="29"/>
      <c r="AG145" s="29"/>
    </row>
    <row r="146" spans="1:33" ht="21" customHeight="1" x14ac:dyDescent="0.2">
      <c r="A146" s="29"/>
      <c r="B146" s="53" t="str">
        <f t="shared" si="1"/>
        <v/>
      </c>
      <c r="C146" s="54"/>
      <c r="D146" s="53" t="str">
        <f t="shared" si="2"/>
        <v/>
      </c>
      <c r="E146" s="54"/>
      <c r="F146" s="53" t="str">
        <f t="shared" si="3"/>
        <v/>
      </c>
      <c r="G146" s="54"/>
      <c r="H146" s="53"/>
      <c r="I146" s="56"/>
      <c r="J146" s="53"/>
      <c r="K146" s="53" t="str">
        <f>IF($G146&lt;&gt;"",COUNTIFS('Issue Tracker'!$I$10:$I$200,'Scope Tracker'!$G146,'Issue Tracker'!$A$10:$A$200,"&gt;0"),"")</f>
        <v/>
      </c>
      <c r="L146" s="53"/>
      <c r="M146" s="8">
        <f t="shared" si="0"/>
        <v>0</v>
      </c>
      <c r="N146" s="22"/>
      <c r="O146" s="347"/>
      <c r="P146" s="347"/>
      <c r="Q146" s="347"/>
      <c r="R146" s="347"/>
      <c r="S146" s="347"/>
      <c r="T146" s="347"/>
      <c r="U146" s="29"/>
      <c r="V146" s="29"/>
      <c r="W146" s="29"/>
      <c r="X146" s="29"/>
      <c r="Y146" s="29"/>
      <c r="Z146" s="29"/>
      <c r="AA146" s="29"/>
      <c r="AB146" s="29"/>
      <c r="AC146" s="29"/>
      <c r="AD146" s="29"/>
      <c r="AE146" s="29"/>
      <c r="AF146" s="29"/>
      <c r="AG146" s="29"/>
    </row>
    <row r="147" spans="1:33" ht="21" customHeight="1" x14ac:dyDescent="0.2">
      <c r="A147" s="29"/>
      <c r="B147" s="53" t="str">
        <f t="shared" si="1"/>
        <v/>
      </c>
      <c r="C147" s="54"/>
      <c r="D147" s="53" t="str">
        <f t="shared" si="2"/>
        <v/>
      </c>
      <c r="E147" s="54"/>
      <c r="F147" s="53" t="str">
        <f t="shared" si="3"/>
        <v/>
      </c>
      <c r="G147" s="54"/>
      <c r="H147" s="53"/>
      <c r="I147" s="56"/>
      <c r="J147" s="53"/>
      <c r="K147" s="53" t="str">
        <f>IF($G147&lt;&gt;"",COUNTIFS('Issue Tracker'!$I$10:$I$200,'Scope Tracker'!$G147,'Issue Tracker'!$A$10:$A$200,"&gt;0"),"")</f>
        <v/>
      </c>
      <c r="L147" s="53"/>
      <c r="M147" s="8">
        <f t="shared" si="0"/>
        <v>0</v>
      </c>
      <c r="N147" s="22"/>
      <c r="O147" s="347"/>
      <c r="P147" s="347"/>
      <c r="Q147" s="347"/>
      <c r="R147" s="347"/>
      <c r="S147" s="347"/>
      <c r="T147" s="347"/>
      <c r="U147" s="29"/>
      <c r="V147" s="29"/>
      <c r="W147" s="29"/>
      <c r="X147" s="29"/>
      <c r="Y147" s="29"/>
      <c r="Z147" s="29"/>
      <c r="AA147" s="29"/>
      <c r="AB147" s="29"/>
      <c r="AC147" s="29"/>
      <c r="AD147" s="29"/>
      <c r="AE147" s="29"/>
      <c r="AF147" s="29"/>
      <c r="AG147" s="29"/>
    </row>
    <row r="148" spans="1:33" ht="21" customHeight="1" x14ac:dyDescent="0.2">
      <c r="A148" s="29"/>
      <c r="B148" s="53" t="str">
        <f t="shared" si="1"/>
        <v/>
      </c>
      <c r="C148" s="54"/>
      <c r="D148" s="53" t="str">
        <f t="shared" si="2"/>
        <v/>
      </c>
      <c r="E148" s="54"/>
      <c r="F148" s="53" t="str">
        <f t="shared" si="3"/>
        <v/>
      </c>
      <c r="G148" s="54"/>
      <c r="H148" s="53"/>
      <c r="I148" s="56"/>
      <c r="J148" s="53"/>
      <c r="K148" s="53" t="str">
        <f>IF($G148&lt;&gt;"",COUNTIFS('Issue Tracker'!$I$10:$I$200,'Scope Tracker'!$G148,'Issue Tracker'!$A$10:$A$200,"&gt;0"),"")</f>
        <v/>
      </c>
      <c r="L148" s="53"/>
      <c r="M148" s="8">
        <f t="shared" si="0"/>
        <v>0</v>
      </c>
      <c r="N148" s="22"/>
      <c r="O148" s="347"/>
      <c r="P148" s="347"/>
      <c r="Q148" s="347"/>
      <c r="R148" s="347"/>
      <c r="S148" s="347"/>
      <c r="T148" s="347"/>
      <c r="U148" s="29"/>
      <c r="V148" s="29"/>
      <c r="W148" s="29"/>
      <c r="X148" s="29"/>
      <c r="Y148" s="29"/>
      <c r="Z148" s="29"/>
      <c r="AA148" s="29"/>
      <c r="AB148" s="29"/>
      <c r="AC148" s="29"/>
      <c r="AD148" s="29"/>
      <c r="AE148" s="29"/>
      <c r="AF148" s="29"/>
      <c r="AG148" s="29"/>
    </row>
    <row r="149" spans="1:33" ht="21" customHeight="1" x14ac:dyDescent="0.2">
      <c r="A149" s="29"/>
      <c r="B149" s="53" t="str">
        <f t="shared" si="1"/>
        <v/>
      </c>
      <c r="C149" s="54"/>
      <c r="D149" s="53" t="str">
        <f t="shared" si="2"/>
        <v/>
      </c>
      <c r="E149" s="54"/>
      <c r="F149" s="53" t="str">
        <f t="shared" si="3"/>
        <v/>
      </c>
      <c r="G149" s="54"/>
      <c r="H149" s="53"/>
      <c r="I149" s="56"/>
      <c r="J149" s="53"/>
      <c r="K149" s="53" t="str">
        <f>IF($G149&lt;&gt;"",COUNTIFS('Issue Tracker'!$I$10:$I$200,'Scope Tracker'!$G149,'Issue Tracker'!$A$10:$A$200,"&gt;0"),"")</f>
        <v/>
      </c>
      <c r="L149" s="53"/>
      <c r="M149" s="8">
        <f t="shared" si="0"/>
        <v>0</v>
      </c>
      <c r="N149" s="22"/>
      <c r="O149" s="347"/>
      <c r="P149" s="347"/>
      <c r="Q149" s="347"/>
      <c r="R149" s="347"/>
      <c r="S149" s="347"/>
      <c r="T149" s="347"/>
      <c r="U149" s="29"/>
      <c r="V149" s="29"/>
      <c r="W149" s="29"/>
      <c r="X149" s="29"/>
      <c r="Y149" s="29"/>
      <c r="Z149" s="29"/>
      <c r="AA149" s="29"/>
      <c r="AB149" s="29"/>
      <c r="AC149" s="29"/>
      <c r="AD149" s="29"/>
      <c r="AE149" s="29"/>
      <c r="AF149" s="29"/>
      <c r="AG149" s="29"/>
    </row>
    <row r="150" spans="1:33" ht="21" customHeight="1" x14ac:dyDescent="0.2">
      <c r="A150" s="29"/>
      <c r="B150" s="53" t="str">
        <f t="shared" si="1"/>
        <v/>
      </c>
      <c r="C150" s="54"/>
      <c r="D150" s="53" t="str">
        <f t="shared" si="2"/>
        <v/>
      </c>
      <c r="E150" s="54"/>
      <c r="F150" s="53" t="str">
        <f t="shared" si="3"/>
        <v/>
      </c>
      <c r="G150" s="54"/>
      <c r="H150" s="53"/>
      <c r="I150" s="56"/>
      <c r="J150" s="53"/>
      <c r="K150" s="53" t="str">
        <f>IF($G150&lt;&gt;"",COUNTIFS('Issue Tracker'!$I$10:$I$200,'Scope Tracker'!$G150,'Issue Tracker'!$A$10:$A$200,"&gt;0"),"")</f>
        <v/>
      </c>
      <c r="L150" s="53"/>
      <c r="M150" s="8">
        <f t="shared" si="0"/>
        <v>0</v>
      </c>
      <c r="N150" s="22"/>
      <c r="O150" s="347"/>
      <c r="P150" s="347"/>
      <c r="Q150" s="347"/>
      <c r="R150" s="347"/>
      <c r="S150" s="347"/>
      <c r="T150" s="347"/>
      <c r="U150" s="29"/>
      <c r="V150" s="29"/>
      <c r="W150" s="29"/>
      <c r="X150" s="29"/>
      <c r="Y150" s="29"/>
      <c r="Z150" s="29"/>
      <c r="AA150" s="29"/>
      <c r="AB150" s="29"/>
      <c r="AC150" s="29"/>
      <c r="AD150" s="29"/>
      <c r="AE150" s="29"/>
      <c r="AF150" s="29"/>
      <c r="AG150" s="29"/>
    </row>
    <row r="151" spans="1:33" ht="21" customHeight="1" x14ac:dyDescent="0.2">
      <c r="A151" s="29"/>
      <c r="B151" s="53" t="str">
        <f t="shared" si="1"/>
        <v/>
      </c>
      <c r="C151" s="54"/>
      <c r="D151" s="53" t="str">
        <f t="shared" si="2"/>
        <v/>
      </c>
      <c r="E151" s="54"/>
      <c r="F151" s="53" t="str">
        <f t="shared" si="3"/>
        <v/>
      </c>
      <c r="G151" s="54"/>
      <c r="H151" s="53"/>
      <c r="I151" s="56"/>
      <c r="J151" s="53"/>
      <c r="K151" s="53" t="str">
        <f>IF($G151&lt;&gt;"",COUNTIFS('Issue Tracker'!$I$10:$I$200,'Scope Tracker'!$G151,'Issue Tracker'!$A$10:$A$200,"&gt;0"),"")</f>
        <v/>
      </c>
      <c r="L151" s="53"/>
      <c r="M151" s="8">
        <f t="shared" si="0"/>
        <v>0</v>
      </c>
      <c r="N151" s="22"/>
      <c r="O151" s="347"/>
      <c r="P151" s="347"/>
      <c r="Q151" s="347"/>
      <c r="R151" s="347"/>
      <c r="S151" s="347"/>
      <c r="T151" s="347"/>
      <c r="U151" s="29"/>
      <c r="V151" s="29"/>
      <c r="W151" s="29"/>
      <c r="X151" s="29"/>
      <c r="Y151" s="29"/>
      <c r="Z151" s="29"/>
      <c r="AA151" s="29"/>
      <c r="AB151" s="29"/>
      <c r="AC151" s="29"/>
      <c r="AD151" s="29"/>
      <c r="AE151" s="29"/>
      <c r="AF151" s="29"/>
      <c r="AG151" s="29"/>
    </row>
    <row r="152" spans="1:33" ht="21" customHeight="1" x14ac:dyDescent="0.2">
      <c r="A152" s="29"/>
      <c r="B152" s="53" t="str">
        <f t="shared" si="1"/>
        <v/>
      </c>
      <c r="C152" s="54"/>
      <c r="D152" s="53" t="str">
        <f t="shared" si="2"/>
        <v/>
      </c>
      <c r="E152" s="54"/>
      <c r="F152" s="53" t="str">
        <f t="shared" si="3"/>
        <v/>
      </c>
      <c r="G152" s="54"/>
      <c r="H152" s="53"/>
      <c r="I152" s="56"/>
      <c r="J152" s="53"/>
      <c r="K152" s="53" t="str">
        <f>IF($G152&lt;&gt;"",COUNTIFS('Issue Tracker'!$I$10:$I$200,'Scope Tracker'!$G152,'Issue Tracker'!$A$10:$A$200,"&gt;0"),"")</f>
        <v/>
      </c>
      <c r="L152" s="53"/>
      <c r="M152" s="8">
        <f t="shared" si="0"/>
        <v>0</v>
      </c>
      <c r="N152" s="22"/>
      <c r="O152" s="347"/>
      <c r="P152" s="347"/>
      <c r="Q152" s="347"/>
      <c r="R152" s="347"/>
      <c r="S152" s="347"/>
      <c r="T152" s="347"/>
      <c r="U152" s="29"/>
      <c r="V152" s="29"/>
      <c r="W152" s="29"/>
      <c r="X152" s="29"/>
      <c r="Y152" s="29"/>
      <c r="Z152" s="29"/>
      <c r="AA152" s="29"/>
      <c r="AB152" s="29"/>
      <c r="AC152" s="29"/>
      <c r="AD152" s="29"/>
      <c r="AE152" s="29"/>
      <c r="AF152" s="29"/>
      <c r="AG152" s="29"/>
    </row>
    <row r="153" spans="1:33" ht="21" customHeight="1" x14ac:dyDescent="0.2">
      <c r="A153" s="29"/>
      <c r="B153" s="53" t="str">
        <f t="shared" si="1"/>
        <v/>
      </c>
      <c r="C153" s="54"/>
      <c r="D153" s="53" t="str">
        <f t="shared" si="2"/>
        <v/>
      </c>
      <c r="E153" s="54"/>
      <c r="F153" s="53" t="str">
        <f t="shared" si="3"/>
        <v/>
      </c>
      <c r="G153" s="54"/>
      <c r="H153" s="53"/>
      <c r="I153" s="56"/>
      <c r="J153" s="53"/>
      <c r="K153" s="53" t="str">
        <f>IF($G153&lt;&gt;"",COUNTIFS('Issue Tracker'!$I$10:$I$200,'Scope Tracker'!$G153,'Issue Tracker'!$A$10:$A$200,"&gt;0"),"")</f>
        <v/>
      </c>
      <c r="L153" s="53"/>
      <c r="M153" s="8">
        <f t="shared" si="0"/>
        <v>0</v>
      </c>
      <c r="N153" s="22"/>
      <c r="O153" s="347"/>
      <c r="P153" s="347"/>
      <c r="Q153" s="347"/>
      <c r="R153" s="347"/>
      <c r="S153" s="347"/>
      <c r="T153" s="347"/>
      <c r="U153" s="29"/>
      <c r="V153" s="29"/>
      <c r="W153" s="29"/>
      <c r="X153" s="29"/>
      <c r="Y153" s="29"/>
      <c r="Z153" s="29"/>
      <c r="AA153" s="29"/>
      <c r="AB153" s="29"/>
      <c r="AC153" s="29"/>
      <c r="AD153" s="29"/>
      <c r="AE153" s="29"/>
      <c r="AF153" s="29"/>
      <c r="AG153" s="29"/>
    </row>
    <row r="154" spans="1:33" ht="21" customHeight="1" x14ac:dyDescent="0.2">
      <c r="A154" s="29"/>
      <c r="B154" s="53" t="str">
        <f t="shared" si="1"/>
        <v/>
      </c>
      <c r="C154" s="54"/>
      <c r="D154" s="53" t="str">
        <f t="shared" si="2"/>
        <v/>
      </c>
      <c r="E154" s="54"/>
      <c r="F154" s="53" t="str">
        <f t="shared" si="3"/>
        <v/>
      </c>
      <c r="G154" s="54"/>
      <c r="H154" s="53"/>
      <c r="I154" s="56"/>
      <c r="J154" s="53"/>
      <c r="K154" s="53" t="str">
        <f>IF($G154&lt;&gt;"",COUNTIFS('Issue Tracker'!$I$10:$I$200,'Scope Tracker'!$G154,'Issue Tracker'!$A$10:$A$200,"&gt;0"),"")</f>
        <v/>
      </c>
      <c r="L154" s="53"/>
      <c r="M154" s="8">
        <f t="shared" si="0"/>
        <v>0</v>
      </c>
      <c r="N154" s="22"/>
      <c r="O154" s="347"/>
      <c r="P154" s="347"/>
      <c r="Q154" s="347"/>
      <c r="R154" s="347"/>
      <c r="S154" s="347"/>
      <c r="T154" s="347"/>
      <c r="U154" s="29"/>
      <c r="V154" s="29"/>
      <c r="W154" s="29"/>
      <c r="X154" s="29"/>
      <c r="Y154" s="29"/>
      <c r="Z154" s="29"/>
      <c r="AA154" s="29"/>
      <c r="AB154" s="29"/>
      <c r="AC154" s="29"/>
      <c r="AD154" s="29"/>
      <c r="AE154" s="29"/>
      <c r="AF154" s="29"/>
      <c r="AG154" s="29"/>
    </row>
    <row r="155" spans="1:33" ht="21" customHeight="1" x14ac:dyDescent="0.2">
      <c r="A155" s="29"/>
      <c r="B155" s="53" t="str">
        <f t="shared" si="1"/>
        <v/>
      </c>
      <c r="C155" s="54"/>
      <c r="D155" s="53" t="str">
        <f t="shared" si="2"/>
        <v/>
      </c>
      <c r="E155" s="54"/>
      <c r="F155" s="53" t="str">
        <f t="shared" si="3"/>
        <v/>
      </c>
      <c r="G155" s="54"/>
      <c r="H155" s="53"/>
      <c r="I155" s="56"/>
      <c r="J155" s="53"/>
      <c r="K155" s="53" t="str">
        <f>IF($G155&lt;&gt;"",COUNTIFS('Issue Tracker'!$I$10:$I$200,'Scope Tracker'!$G155,'Issue Tracker'!$A$10:$A$200,"&gt;0"),"")</f>
        <v/>
      </c>
      <c r="L155" s="53"/>
      <c r="M155" s="8">
        <f t="shared" si="0"/>
        <v>0</v>
      </c>
      <c r="N155" s="22"/>
      <c r="O155" s="347"/>
      <c r="P155" s="347"/>
      <c r="Q155" s="347"/>
      <c r="R155" s="347"/>
      <c r="S155" s="347"/>
      <c r="T155" s="347"/>
      <c r="U155" s="29"/>
      <c r="V155" s="29"/>
      <c r="W155" s="29"/>
      <c r="X155" s="29"/>
      <c r="Y155" s="29"/>
      <c r="Z155" s="29"/>
      <c r="AA155" s="29"/>
      <c r="AB155" s="29"/>
      <c r="AC155" s="29"/>
      <c r="AD155" s="29"/>
      <c r="AE155" s="29"/>
      <c r="AF155" s="29"/>
      <c r="AG155" s="29"/>
    </row>
    <row r="156" spans="1:33" ht="21" customHeight="1" x14ac:dyDescent="0.2">
      <c r="A156" s="29"/>
      <c r="B156" s="53" t="str">
        <f t="shared" si="1"/>
        <v/>
      </c>
      <c r="C156" s="54"/>
      <c r="D156" s="53" t="str">
        <f t="shared" si="2"/>
        <v/>
      </c>
      <c r="E156" s="54"/>
      <c r="F156" s="53" t="str">
        <f t="shared" si="3"/>
        <v/>
      </c>
      <c r="G156" s="54"/>
      <c r="H156" s="53"/>
      <c r="I156" s="56"/>
      <c r="J156" s="53"/>
      <c r="K156" s="53" t="str">
        <f>IF($G156&lt;&gt;"",COUNTIFS('Issue Tracker'!$I$10:$I$200,'Scope Tracker'!$G156,'Issue Tracker'!$A$10:$A$200,"&gt;0"),"")</f>
        <v/>
      </c>
      <c r="L156" s="53"/>
      <c r="M156" s="8">
        <f t="shared" si="0"/>
        <v>0</v>
      </c>
      <c r="N156" s="22"/>
      <c r="O156" s="347"/>
      <c r="P156" s="347"/>
      <c r="Q156" s="347"/>
      <c r="R156" s="347"/>
      <c r="S156" s="347"/>
      <c r="T156" s="347"/>
      <c r="U156" s="29"/>
      <c r="V156" s="29"/>
      <c r="W156" s="29"/>
      <c r="X156" s="29"/>
      <c r="Y156" s="29"/>
      <c r="Z156" s="29"/>
      <c r="AA156" s="29"/>
      <c r="AB156" s="29"/>
      <c r="AC156" s="29"/>
      <c r="AD156" s="29"/>
      <c r="AE156" s="29"/>
      <c r="AF156" s="29"/>
      <c r="AG156" s="29"/>
    </row>
    <row r="157" spans="1:33" ht="21" customHeight="1" x14ac:dyDescent="0.2">
      <c r="A157" s="29"/>
      <c r="B157" s="53" t="str">
        <f t="shared" si="1"/>
        <v/>
      </c>
      <c r="C157" s="54"/>
      <c r="D157" s="53" t="str">
        <f t="shared" si="2"/>
        <v/>
      </c>
      <c r="E157" s="54"/>
      <c r="F157" s="53" t="str">
        <f t="shared" si="3"/>
        <v/>
      </c>
      <c r="G157" s="54"/>
      <c r="H157" s="53"/>
      <c r="I157" s="56"/>
      <c r="J157" s="53"/>
      <c r="K157" s="53" t="str">
        <f>IF($G157&lt;&gt;"",COUNTIFS('Issue Tracker'!$I$10:$I$200,'Scope Tracker'!$G157,'Issue Tracker'!$A$10:$A$200,"&gt;0"),"")</f>
        <v/>
      </c>
      <c r="L157" s="53"/>
      <c r="M157" s="8">
        <f t="shared" si="0"/>
        <v>0</v>
      </c>
      <c r="N157" s="22"/>
      <c r="O157" s="347"/>
      <c r="P157" s="347"/>
      <c r="Q157" s="347"/>
      <c r="R157" s="347"/>
      <c r="S157" s="347"/>
      <c r="T157" s="347"/>
      <c r="U157" s="29"/>
      <c r="V157" s="29"/>
      <c r="W157" s="29"/>
      <c r="X157" s="29"/>
      <c r="Y157" s="29"/>
      <c r="Z157" s="29"/>
      <c r="AA157" s="29"/>
      <c r="AB157" s="29"/>
      <c r="AC157" s="29"/>
      <c r="AD157" s="29"/>
      <c r="AE157" s="29"/>
      <c r="AF157" s="29"/>
      <c r="AG157" s="29"/>
    </row>
    <row r="158" spans="1:33" ht="21" customHeight="1" x14ac:dyDescent="0.2">
      <c r="A158" s="29"/>
      <c r="B158" s="53" t="str">
        <f t="shared" si="1"/>
        <v/>
      </c>
      <c r="C158" s="54"/>
      <c r="D158" s="53" t="str">
        <f t="shared" si="2"/>
        <v/>
      </c>
      <c r="E158" s="54"/>
      <c r="F158" s="53" t="str">
        <f t="shared" si="3"/>
        <v/>
      </c>
      <c r="G158" s="54"/>
      <c r="H158" s="53"/>
      <c r="I158" s="56"/>
      <c r="J158" s="53"/>
      <c r="K158" s="53" t="str">
        <f>IF($G158&lt;&gt;"",COUNTIFS('Issue Tracker'!$I$10:$I$200,'Scope Tracker'!$G158,'Issue Tracker'!$A$10:$A$200,"&gt;0"),"")</f>
        <v/>
      </c>
      <c r="L158" s="53"/>
      <c r="M158" s="8">
        <f t="shared" si="0"/>
        <v>0</v>
      </c>
      <c r="N158" s="22"/>
      <c r="O158" s="347"/>
      <c r="P158" s="347"/>
      <c r="Q158" s="347"/>
      <c r="R158" s="347"/>
      <c r="S158" s="347"/>
      <c r="T158" s="347"/>
      <c r="U158" s="29"/>
      <c r="V158" s="29"/>
      <c r="W158" s="29"/>
      <c r="X158" s="29"/>
      <c r="Y158" s="29"/>
      <c r="Z158" s="29"/>
      <c r="AA158" s="29"/>
      <c r="AB158" s="29"/>
      <c r="AC158" s="29"/>
      <c r="AD158" s="29"/>
      <c r="AE158" s="29"/>
      <c r="AF158" s="29"/>
      <c r="AG158" s="29"/>
    </row>
    <row r="159" spans="1:33" ht="21" customHeight="1" x14ac:dyDescent="0.2">
      <c r="A159" s="29"/>
      <c r="B159" s="53" t="str">
        <f t="shared" si="1"/>
        <v/>
      </c>
      <c r="C159" s="54"/>
      <c r="D159" s="53" t="str">
        <f t="shared" si="2"/>
        <v/>
      </c>
      <c r="E159" s="54"/>
      <c r="F159" s="53" t="str">
        <f t="shared" si="3"/>
        <v/>
      </c>
      <c r="G159" s="54"/>
      <c r="H159" s="53"/>
      <c r="I159" s="56"/>
      <c r="J159" s="53"/>
      <c r="K159" s="53" t="str">
        <f>IF($G159&lt;&gt;"",COUNTIFS('Issue Tracker'!$I$10:$I$200,'Scope Tracker'!$G159,'Issue Tracker'!$A$10:$A$200,"&gt;0"),"")</f>
        <v/>
      </c>
      <c r="L159" s="53"/>
      <c r="M159" s="8">
        <f t="shared" si="0"/>
        <v>0</v>
      </c>
      <c r="N159" s="22"/>
      <c r="O159" s="347"/>
      <c r="P159" s="347"/>
      <c r="Q159" s="347"/>
      <c r="R159" s="347"/>
      <c r="S159" s="347"/>
      <c r="T159" s="347"/>
      <c r="U159" s="29"/>
      <c r="V159" s="29"/>
      <c r="W159" s="29"/>
      <c r="X159" s="29"/>
      <c r="Y159" s="29"/>
      <c r="Z159" s="29"/>
      <c r="AA159" s="29"/>
      <c r="AB159" s="29"/>
      <c r="AC159" s="29"/>
      <c r="AD159" s="29"/>
      <c r="AE159" s="29"/>
      <c r="AF159" s="29"/>
      <c r="AG159" s="29"/>
    </row>
    <row r="160" spans="1:33" ht="21" customHeight="1" x14ac:dyDescent="0.2">
      <c r="A160" s="29"/>
      <c r="B160" s="53" t="str">
        <f t="shared" si="1"/>
        <v/>
      </c>
      <c r="C160" s="54"/>
      <c r="D160" s="53" t="str">
        <f t="shared" si="2"/>
        <v/>
      </c>
      <c r="E160" s="54"/>
      <c r="F160" s="53" t="str">
        <f t="shared" si="3"/>
        <v/>
      </c>
      <c r="G160" s="54"/>
      <c r="H160" s="53"/>
      <c r="I160" s="56"/>
      <c r="J160" s="53"/>
      <c r="K160" s="53" t="str">
        <f>IF($G160&lt;&gt;"",COUNTIFS('Issue Tracker'!$I$10:$I$200,'Scope Tracker'!$G160,'Issue Tracker'!$A$10:$A$200,"&gt;0"),"")</f>
        <v/>
      </c>
      <c r="L160" s="53"/>
      <c r="M160" s="8">
        <f t="shared" si="0"/>
        <v>0</v>
      </c>
      <c r="N160" s="22"/>
      <c r="O160" s="347"/>
      <c r="P160" s="347"/>
      <c r="Q160" s="347"/>
      <c r="R160" s="347"/>
      <c r="S160" s="347"/>
      <c r="T160" s="347"/>
      <c r="U160" s="29"/>
      <c r="V160" s="29"/>
      <c r="W160" s="29"/>
      <c r="X160" s="29"/>
      <c r="Y160" s="29"/>
      <c r="Z160" s="29"/>
      <c r="AA160" s="29"/>
      <c r="AB160" s="29"/>
      <c r="AC160" s="29"/>
      <c r="AD160" s="29"/>
      <c r="AE160" s="29"/>
      <c r="AF160" s="29"/>
      <c r="AG160" s="29"/>
    </row>
    <row r="161" spans="1:33" ht="21" customHeight="1" x14ac:dyDescent="0.2">
      <c r="A161" s="29"/>
      <c r="B161" s="53" t="str">
        <f t="shared" si="1"/>
        <v/>
      </c>
      <c r="C161" s="54"/>
      <c r="D161" s="53" t="str">
        <f t="shared" si="2"/>
        <v/>
      </c>
      <c r="E161" s="54"/>
      <c r="F161" s="53" t="str">
        <f t="shared" si="3"/>
        <v/>
      </c>
      <c r="G161" s="54"/>
      <c r="H161" s="53"/>
      <c r="I161" s="56"/>
      <c r="J161" s="53"/>
      <c r="K161" s="53" t="str">
        <f>IF($G161&lt;&gt;"",COUNTIFS('Issue Tracker'!$I$10:$I$200,'Scope Tracker'!$G161,'Issue Tracker'!$A$10:$A$200,"&gt;0"),"")</f>
        <v/>
      </c>
      <c r="L161" s="53"/>
      <c r="M161" s="8">
        <f t="shared" si="0"/>
        <v>0</v>
      </c>
      <c r="N161" s="22"/>
      <c r="O161" s="347"/>
      <c r="P161" s="347"/>
      <c r="Q161" s="347"/>
      <c r="R161" s="347"/>
      <c r="S161" s="347"/>
      <c r="T161" s="347"/>
      <c r="U161" s="29"/>
      <c r="V161" s="29"/>
      <c r="W161" s="29"/>
      <c r="X161" s="29"/>
      <c r="Y161" s="29"/>
      <c r="Z161" s="29"/>
      <c r="AA161" s="29"/>
      <c r="AB161" s="29"/>
      <c r="AC161" s="29"/>
      <c r="AD161" s="29"/>
      <c r="AE161" s="29"/>
      <c r="AF161" s="29"/>
      <c r="AG161" s="29"/>
    </row>
    <row r="162" spans="1:33" ht="21" customHeight="1" x14ac:dyDescent="0.2">
      <c r="A162" s="29"/>
      <c r="B162" s="53" t="str">
        <f t="shared" si="1"/>
        <v/>
      </c>
      <c r="C162" s="54"/>
      <c r="D162" s="53" t="str">
        <f t="shared" si="2"/>
        <v/>
      </c>
      <c r="E162" s="54"/>
      <c r="F162" s="53" t="str">
        <f t="shared" si="3"/>
        <v/>
      </c>
      <c r="G162" s="54"/>
      <c r="H162" s="53"/>
      <c r="I162" s="56"/>
      <c r="J162" s="53"/>
      <c r="K162" s="53" t="str">
        <f>IF($G162&lt;&gt;"",COUNTIFS('Issue Tracker'!$I$10:$I$200,'Scope Tracker'!$G162,'Issue Tracker'!$A$10:$A$200,"&gt;0"),"")</f>
        <v/>
      </c>
      <c r="L162" s="53"/>
      <c r="M162" s="8">
        <f t="shared" si="0"/>
        <v>0</v>
      </c>
      <c r="N162" s="22"/>
      <c r="O162" s="347"/>
      <c r="P162" s="347"/>
      <c r="Q162" s="347"/>
      <c r="R162" s="347"/>
      <c r="S162" s="347"/>
      <c r="T162" s="347"/>
      <c r="U162" s="29"/>
      <c r="V162" s="29"/>
      <c r="W162" s="29"/>
      <c r="X162" s="29"/>
      <c r="Y162" s="29"/>
      <c r="Z162" s="29"/>
      <c r="AA162" s="29"/>
      <c r="AB162" s="29"/>
      <c r="AC162" s="29"/>
      <c r="AD162" s="29"/>
      <c r="AE162" s="29"/>
      <c r="AF162" s="29"/>
      <c r="AG162" s="29"/>
    </row>
    <row r="163" spans="1:33" ht="21" customHeight="1" x14ac:dyDescent="0.2">
      <c r="A163" s="29"/>
      <c r="B163" s="53" t="str">
        <f t="shared" si="1"/>
        <v/>
      </c>
      <c r="C163" s="54"/>
      <c r="D163" s="53" t="str">
        <f t="shared" si="2"/>
        <v/>
      </c>
      <c r="E163" s="54"/>
      <c r="F163" s="53" t="str">
        <f t="shared" si="3"/>
        <v/>
      </c>
      <c r="G163" s="54"/>
      <c r="H163" s="53"/>
      <c r="I163" s="56"/>
      <c r="J163" s="53"/>
      <c r="K163" s="53" t="str">
        <f>IF($G163&lt;&gt;"",COUNTIFS('Issue Tracker'!$I$10:$I$200,'Scope Tracker'!$G163,'Issue Tracker'!$A$10:$A$200,"&gt;0"),"")</f>
        <v/>
      </c>
      <c r="L163" s="53"/>
      <c r="M163" s="8">
        <f t="shared" si="0"/>
        <v>0</v>
      </c>
      <c r="N163" s="22"/>
      <c r="O163" s="347"/>
      <c r="P163" s="347"/>
      <c r="Q163" s="347"/>
      <c r="R163" s="347"/>
      <c r="S163" s="347"/>
      <c r="T163" s="347"/>
      <c r="U163" s="29"/>
      <c r="V163" s="29"/>
      <c r="W163" s="29"/>
      <c r="X163" s="29"/>
      <c r="Y163" s="29"/>
      <c r="Z163" s="29"/>
      <c r="AA163" s="29"/>
      <c r="AB163" s="29"/>
      <c r="AC163" s="29"/>
      <c r="AD163" s="29"/>
      <c r="AE163" s="29"/>
      <c r="AF163" s="29"/>
      <c r="AG163" s="29"/>
    </row>
    <row r="164" spans="1:33" ht="21" customHeight="1" x14ac:dyDescent="0.2">
      <c r="A164" s="29"/>
      <c r="B164" s="53" t="str">
        <f t="shared" si="1"/>
        <v/>
      </c>
      <c r="C164" s="54"/>
      <c r="D164" s="53" t="str">
        <f t="shared" si="2"/>
        <v/>
      </c>
      <c r="E164" s="54"/>
      <c r="F164" s="53" t="str">
        <f t="shared" si="3"/>
        <v/>
      </c>
      <c r="G164" s="54"/>
      <c r="H164" s="53"/>
      <c r="I164" s="56"/>
      <c r="J164" s="53"/>
      <c r="K164" s="53" t="str">
        <f>IF($G164&lt;&gt;"",COUNTIFS('Issue Tracker'!$I$10:$I$200,'Scope Tracker'!$G164,'Issue Tracker'!$A$10:$A$200,"&gt;0"),"")</f>
        <v/>
      </c>
      <c r="L164" s="53"/>
      <c r="M164" s="8">
        <f t="shared" si="0"/>
        <v>0</v>
      </c>
      <c r="N164" s="22"/>
      <c r="O164" s="347"/>
      <c r="P164" s="347"/>
      <c r="Q164" s="347"/>
      <c r="R164" s="347"/>
      <c r="S164" s="347"/>
      <c r="T164" s="347"/>
      <c r="U164" s="29"/>
      <c r="V164" s="29"/>
      <c r="W164" s="29"/>
      <c r="X164" s="29"/>
      <c r="Y164" s="29"/>
      <c r="Z164" s="29"/>
      <c r="AA164" s="29"/>
      <c r="AB164" s="29"/>
      <c r="AC164" s="29"/>
      <c r="AD164" s="29"/>
      <c r="AE164" s="29"/>
      <c r="AF164" s="29"/>
      <c r="AG164" s="29"/>
    </row>
    <row r="165" spans="1:33" ht="21" customHeight="1" x14ac:dyDescent="0.2">
      <c r="A165" s="29"/>
      <c r="B165" s="53" t="str">
        <f t="shared" si="1"/>
        <v/>
      </c>
      <c r="C165" s="54"/>
      <c r="D165" s="53" t="str">
        <f t="shared" si="2"/>
        <v/>
      </c>
      <c r="E165" s="54"/>
      <c r="F165" s="53" t="str">
        <f t="shared" si="3"/>
        <v/>
      </c>
      <c r="G165" s="54"/>
      <c r="H165" s="53"/>
      <c r="I165" s="56"/>
      <c r="J165" s="53"/>
      <c r="K165" s="53" t="str">
        <f>IF($G165&lt;&gt;"",COUNTIFS('Issue Tracker'!$I$10:$I$200,'Scope Tracker'!$G165,'Issue Tracker'!$A$10:$A$200,"&gt;0"),"")</f>
        <v/>
      </c>
      <c r="L165" s="53"/>
      <c r="M165" s="8">
        <f t="shared" si="0"/>
        <v>0</v>
      </c>
      <c r="N165" s="22"/>
      <c r="O165" s="347"/>
      <c r="P165" s="347"/>
      <c r="Q165" s="347"/>
      <c r="R165" s="347"/>
      <c r="S165" s="347"/>
      <c r="T165" s="347"/>
      <c r="U165" s="29"/>
      <c r="V165" s="29"/>
      <c r="W165" s="29"/>
      <c r="X165" s="29"/>
      <c r="Y165" s="29"/>
      <c r="Z165" s="29"/>
      <c r="AA165" s="29"/>
      <c r="AB165" s="29"/>
      <c r="AC165" s="29"/>
      <c r="AD165" s="29"/>
      <c r="AE165" s="29"/>
      <c r="AF165" s="29"/>
      <c r="AG165" s="29"/>
    </row>
    <row r="166" spans="1:33" ht="21" customHeight="1" x14ac:dyDescent="0.2">
      <c r="A166" s="29"/>
      <c r="B166" s="53" t="str">
        <f t="shared" si="1"/>
        <v/>
      </c>
      <c r="C166" s="54"/>
      <c r="D166" s="53" t="str">
        <f t="shared" si="2"/>
        <v/>
      </c>
      <c r="E166" s="54"/>
      <c r="F166" s="53" t="str">
        <f t="shared" si="3"/>
        <v/>
      </c>
      <c r="G166" s="54"/>
      <c r="H166" s="53"/>
      <c r="I166" s="56"/>
      <c r="J166" s="53"/>
      <c r="K166" s="53" t="str">
        <f>IF($G166&lt;&gt;"",COUNTIFS('Issue Tracker'!$I$10:$I$200,'Scope Tracker'!$G166,'Issue Tracker'!$A$10:$A$200,"&gt;0"),"")</f>
        <v/>
      </c>
      <c r="L166" s="53"/>
      <c r="M166" s="8">
        <f t="shared" si="0"/>
        <v>0</v>
      </c>
      <c r="N166" s="22"/>
      <c r="O166" s="347"/>
      <c r="P166" s="347"/>
      <c r="Q166" s="347"/>
      <c r="R166" s="347"/>
      <c r="S166" s="347"/>
      <c r="T166" s="347"/>
      <c r="U166" s="29"/>
      <c r="V166" s="29"/>
      <c r="W166" s="29"/>
      <c r="X166" s="29"/>
      <c r="Y166" s="29"/>
      <c r="Z166" s="29"/>
      <c r="AA166" s="29"/>
      <c r="AB166" s="29"/>
      <c r="AC166" s="29"/>
      <c r="AD166" s="29"/>
      <c r="AE166" s="29"/>
      <c r="AF166" s="29"/>
      <c r="AG166" s="29"/>
    </row>
    <row r="167" spans="1:33" ht="21" customHeight="1" x14ac:dyDescent="0.2">
      <c r="A167" s="29"/>
      <c r="B167" s="53" t="str">
        <f t="shared" si="1"/>
        <v/>
      </c>
      <c r="C167" s="54"/>
      <c r="D167" s="53" t="str">
        <f t="shared" si="2"/>
        <v/>
      </c>
      <c r="E167" s="54"/>
      <c r="F167" s="53" t="str">
        <f t="shared" si="3"/>
        <v/>
      </c>
      <c r="G167" s="54"/>
      <c r="H167" s="53"/>
      <c r="I167" s="56"/>
      <c r="J167" s="53"/>
      <c r="K167" s="53" t="str">
        <f>IF($G167&lt;&gt;"",COUNTIFS('Issue Tracker'!$I$10:$I$200,'Scope Tracker'!$G167,'Issue Tracker'!$A$10:$A$200,"&gt;0"),"")</f>
        <v/>
      </c>
      <c r="L167" s="53"/>
      <c r="M167" s="8">
        <f t="shared" si="0"/>
        <v>0</v>
      </c>
      <c r="N167" s="22"/>
      <c r="O167" s="347"/>
      <c r="P167" s="347"/>
      <c r="Q167" s="347"/>
      <c r="R167" s="347"/>
      <c r="S167" s="347"/>
      <c r="T167" s="347"/>
      <c r="U167" s="29"/>
      <c r="V167" s="29"/>
      <c r="W167" s="29"/>
      <c r="X167" s="29"/>
      <c r="Y167" s="29"/>
      <c r="Z167" s="29"/>
      <c r="AA167" s="29"/>
      <c r="AB167" s="29"/>
      <c r="AC167" s="29"/>
      <c r="AD167" s="29"/>
      <c r="AE167" s="29"/>
      <c r="AF167" s="29"/>
      <c r="AG167" s="29"/>
    </row>
    <row r="168" spans="1:33" ht="21" customHeight="1" x14ac:dyDescent="0.2">
      <c r="A168" s="29"/>
      <c r="B168" s="53" t="str">
        <f t="shared" si="1"/>
        <v/>
      </c>
      <c r="C168" s="54"/>
      <c r="D168" s="53" t="str">
        <f t="shared" si="2"/>
        <v/>
      </c>
      <c r="E168" s="54"/>
      <c r="F168" s="53" t="str">
        <f t="shared" si="3"/>
        <v/>
      </c>
      <c r="G168" s="54"/>
      <c r="H168" s="53"/>
      <c r="I168" s="56"/>
      <c r="J168" s="53"/>
      <c r="K168" s="53" t="str">
        <f>IF($G168&lt;&gt;"",COUNTIFS('Issue Tracker'!$I$10:$I$200,'Scope Tracker'!$G168,'Issue Tracker'!$A$10:$A$200,"&gt;0"),"")</f>
        <v/>
      </c>
      <c r="L168" s="53"/>
      <c r="M168" s="8">
        <f t="shared" si="0"/>
        <v>0</v>
      </c>
      <c r="N168" s="22"/>
      <c r="O168" s="347"/>
      <c r="P168" s="347"/>
      <c r="Q168" s="347"/>
      <c r="R168" s="347"/>
      <c r="S168" s="347"/>
      <c r="T168" s="347"/>
      <c r="U168" s="29"/>
      <c r="V168" s="29"/>
      <c r="W168" s="29"/>
      <c r="X168" s="29"/>
      <c r="Y168" s="29"/>
      <c r="Z168" s="29"/>
      <c r="AA168" s="29"/>
      <c r="AB168" s="29"/>
      <c r="AC168" s="29"/>
      <c r="AD168" s="29"/>
      <c r="AE168" s="29"/>
      <c r="AF168" s="29"/>
      <c r="AG168" s="29"/>
    </row>
    <row r="169" spans="1:33" ht="21" customHeight="1" x14ac:dyDescent="0.2">
      <c r="A169" s="29"/>
      <c r="B169" s="53" t="str">
        <f t="shared" si="1"/>
        <v/>
      </c>
      <c r="C169" s="54"/>
      <c r="D169" s="53" t="str">
        <f t="shared" si="2"/>
        <v/>
      </c>
      <c r="E169" s="54"/>
      <c r="F169" s="53" t="str">
        <f t="shared" si="3"/>
        <v/>
      </c>
      <c r="G169" s="54"/>
      <c r="H169" s="53"/>
      <c r="I169" s="56"/>
      <c r="J169" s="53"/>
      <c r="K169" s="53" t="str">
        <f>IF($G169&lt;&gt;"",COUNTIFS('Issue Tracker'!$I$10:$I$200,'Scope Tracker'!$G169,'Issue Tracker'!$A$10:$A$200,"&gt;0"),"")</f>
        <v/>
      </c>
      <c r="L169" s="53"/>
      <c r="M169" s="8">
        <f t="shared" si="0"/>
        <v>0</v>
      </c>
      <c r="N169" s="22"/>
      <c r="O169" s="347"/>
      <c r="P169" s="347"/>
      <c r="Q169" s="347"/>
      <c r="R169" s="347"/>
      <c r="S169" s="347"/>
      <c r="T169" s="347"/>
      <c r="U169" s="29"/>
      <c r="V169" s="29"/>
      <c r="W169" s="29"/>
      <c r="X169" s="29"/>
      <c r="Y169" s="29"/>
      <c r="Z169" s="29"/>
      <c r="AA169" s="29"/>
      <c r="AB169" s="29"/>
      <c r="AC169" s="29"/>
      <c r="AD169" s="29"/>
      <c r="AE169" s="29"/>
      <c r="AF169" s="29"/>
      <c r="AG169" s="29"/>
    </row>
    <row r="170" spans="1:33" ht="21" customHeight="1" x14ac:dyDescent="0.2">
      <c r="A170" s="29"/>
      <c r="B170" s="53" t="str">
        <f t="shared" si="1"/>
        <v/>
      </c>
      <c r="C170" s="54"/>
      <c r="D170" s="53" t="str">
        <f t="shared" si="2"/>
        <v/>
      </c>
      <c r="E170" s="54"/>
      <c r="F170" s="53" t="str">
        <f t="shared" si="3"/>
        <v/>
      </c>
      <c r="G170" s="54"/>
      <c r="H170" s="53"/>
      <c r="I170" s="56"/>
      <c r="J170" s="53"/>
      <c r="K170" s="53" t="str">
        <f>IF($G170&lt;&gt;"",COUNTIFS('Issue Tracker'!$I$10:$I$200,'Scope Tracker'!$G170,'Issue Tracker'!$A$10:$A$200,"&gt;0"),"")</f>
        <v/>
      </c>
      <c r="L170" s="53"/>
      <c r="M170" s="8">
        <f t="shared" si="0"/>
        <v>0</v>
      </c>
      <c r="N170" s="22"/>
      <c r="O170" s="347"/>
      <c r="P170" s="347"/>
      <c r="Q170" s="347"/>
      <c r="R170" s="347"/>
      <c r="S170" s="347"/>
      <c r="T170" s="347"/>
      <c r="U170" s="29"/>
      <c r="V170" s="29"/>
      <c r="W170" s="29"/>
      <c r="X170" s="29"/>
      <c r="Y170" s="29"/>
      <c r="Z170" s="29"/>
      <c r="AA170" s="29"/>
      <c r="AB170" s="29"/>
      <c r="AC170" s="29"/>
      <c r="AD170" s="29"/>
      <c r="AE170" s="29"/>
      <c r="AF170" s="29"/>
      <c r="AG170" s="29"/>
    </row>
    <row r="171" spans="1:33" ht="21" customHeight="1" x14ac:dyDescent="0.2">
      <c r="A171" s="29"/>
      <c r="B171" s="53" t="str">
        <f t="shared" si="1"/>
        <v/>
      </c>
      <c r="C171" s="54"/>
      <c r="D171" s="53" t="str">
        <f t="shared" si="2"/>
        <v/>
      </c>
      <c r="E171" s="54"/>
      <c r="F171" s="53" t="str">
        <f t="shared" si="3"/>
        <v/>
      </c>
      <c r="G171" s="54"/>
      <c r="H171" s="53"/>
      <c r="I171" s="56"/>
      <c r="J171" s="53"/>
      <c r="K171" s="53" t="str">
        <f>IF($G171&lt;&gt;"",COUNTIFS('Issue Tracker'!$I$10:$I$200,'Scope Tracker'!$G171,'Issue Tracker'!$A$10:$A$200,"&gt;0"),"")</f>
        <v/>
      </c>
      <c r="L171" s="53"/>
      <c r="M171" s="8">
        <f t="shared" si="0"/>
        <v>0</v>
      </c>
      <c r="N171" s="22"/>
      <c r="O171" s="347"/>
      <c r="P171" s="347"/>
      <c r="Q171" s="347"/>
      <c r="R171" s="347"/>
      <c r="S171" s="347"/>
      <c r="T171" s="347"/>
      <c r="U171" s="29"/>
      <c r="V171" s="29"/>
      <c r="W171" s="29"/>
      <c r="X171" s="29"/>
      <c r="Y171" s="29"/>
      <c r="Z171" s="29"/>
      <c r="AA171" s="29"/>
      <c r="AB171" s="29"/>
      <c r="AC171" s="29"/>
      <c r="AD171" s="29"/>
      <c r="AE171" s="29"/>
      <c r="AF171" s="29"/>
      <c r="AG171" s="29"/>
    </row>
    <row r="172" spans="1:33" ht="21" customHeight="1" x14ac:dyDescent="0.2">
      <c r="A172" s="29"/>
      <c r="B172" s="53" t="str">
        <f t="shared" si="1"/>
        <v/>
      </c>
      <c r="C172" s="54"/>
      <c r="D172" s="53" t="str">
        <f t="shared" si="2"/>
        <v/>
      </c>
      <c r="E172" s="54"/>
      <c r="F172" s="53" t="str">
        <f t="shared" si="3"/>
        <v/>
      </c>
      <c r="G172" s="54"/>
      <c r="H172" s="53"/>
      <c r="I172" s="56"/>
      <c r="J172" s="53"/>
      <c r="K172" s="53" t="str">
        <f>IF($G172&lt;&gt;"",COUNTIFS('Issue Tracker'!$I$10:$I$200,'Scope Tracker'!$G172,'Issue Tracker'!$A$10:$A$200,"&gt;0"),"")</f>
        <v/>
      </c>
      <c r="L172" s="53"/>
      <c r="M172" s="8">
        <f t="shared" si="0"/>
        <v>0</v>
      </c>
      <c r="N172" s="22"/>
      <c r="O172" s="347"/>
      <c r="P172" s="347"/>
      <c r="Q172" s="347"/>
      <c r="R172" s="347"/>
      <c r="S172" s="347"/>
      <c r="T172" s="347"/>
      <c r="U172" s="29"/>
      <c r="V172" s="29"/>
      <c r="W172" s="29"/>
      <c r="X172" s="29"/>
      <c r="Y172" s="29"/>
      <c r="Z172" s="29"/>
      <c r="AA172" s="29"/>
      <c r="AB172" s="29"/>
      <c r="AC172" s="29"/>
      <c r="AD172" s="29"/>
      <c r="AE172" s="29"/>
      <c r="AF172" s="29"/>
      <c r="AG172" s="29"/>
    </row>
    <row r="173" spans="1:33" ht="21" customHeight="1" x14ac:dyDescent="0.2">
      <c r="A173" s="29"/>
      <c r="B173" s="53" t="str">
        <f t="shared" si="1"/>
        <v/>
      </c>
      <c r="C173" s="54"/>
      <c r="D173" s="53" t="str">
        <f t="shared" si="2"/>
        <v/>
      </c>
      <c r="E173" s="54"/>
      <c r="F173" s="53" t="str">
        <f t="shared" si="3"/>
        <v/>
      </c>
      <c r="G173" s="54"/>
      <c r="H173" s="53"/>
      <c r="I173" s="56"/>
      <c r="J173" s="53"/>
      <c r="K173" s="53" t="str">
        <f>IF($G173&lt;&gt;"",COUNTIFS('Issue Tracker'!$I$10:$I$200,'Scope Tracker'!$G173,'Issue Tracker'!$A$10:$A$200,"&gt;0"),"")</f>
        <v/>
      </c>
      <c r="L173" s="53"/>
      <c r="M173" s="8">
        <f t="shared" si="0"/>
        <v>0</v>
      </c>
      <c r="N173" s="22"/>
      <c r="O173" s="347"/>
      <c r="P173" s="347"/>
      <c r="Q173" s="347"/>
      <c r="R173" s="347"/>
      <c r="S173" s="347"/>
      <c r="T173" s="347"/>
      <c r="U173" s="29"/>
      <c r="V173" s="29"/>
      <c r="W173" s="29"/>
      <c r="X173" s="29"/>
      <c r="Y173" s="29"/>
      <c r="Z173" s="29"/>
      <c r="AA173" s="29"/>
      <c r="AB173" s="29"/>
      <c r="AC173" s="29"/>
      <c r="AD173" s="29"/>
      <c r="AE173" s="29"/>
      <c r="AF173" s="29"/>
      <c r="AG173" s="29"/>
    </row>
    <row r="174" spans="1:33" ht="21" customHeight="1" x14ac:dyDescent="0.2">
      <c r="A174" s="29"/>
      <c r="B174" s="53" t="str">
        <f t="shared" si="1"/>
        <v/>
      </c>
      <c r="C174" s="54"/>
      <c r="D174" s="53" t="str">
        <f t="shared" si="2"/>
        <v/>
      </c>
      <c r="E174" s="54"/>
      <c r="F174" s="53" t="str">
        <f t="shared" si="3"/>
        <v/>
      </c>
      <c r="G174" s="54"/>
      <c r="H174" s="53"/>
      <c r="I174" s="56"/>
      <c r="J174" s="53"/>
      <c r="K174" s="53" t="str">
        <f>IF($G174&lt;&gt;"",COUNTIFS('Issue Tracker'!$I$10:$I$200,'Scope Tracker'!$G174,'Issue Tracker'!$A$10:$A$200,"&gt;0"),"")</f>
        <v/>
      </c>
      <c r="L174" s="53"/>
      <c r="M174" s="8">
        <f t="shared" si="0"/>
        <v>0</v>
      </c>
      <c r="N174" s="22"/>
      <c r="O174" s="347"/>
      <c r="P174" s="347"/>
      <c r="Q174" s="347"/>
      <c r="R174" s="347"/>
      <c r="S174" s="347"/>
      <c r="T174" s="347"/>
      <c r="U174" s="29"/>
      <c r="V174" s="29"/>
      <c r="W174" s="29"/>
      <c r="X174" s="29"/>
      <c r="Y174" s="29"/>
      <c r="Z174" s="29"/>
      <c r="AA174" s="29"/>
      <c r="AB174" s="29"/>
      <c r="AC174" s="29"/>
      <c r="AD174" s="29"/>
      <c r="AE174" s="29"/>
      <c r="AF174" s="29"/>
      <c r="AG174" s="29"/>
    </row>
    <row r="175" spans="1:33" ht="21" customHeight="1" x14ac:dyDescent="0.2">
      <c r="A175" s="29"/>
      <c r="B175" s="53" t="str">
        <f t="shared" si="1"/>
        <v/>
      </c>
      <c r="C175" s="54"/>
      <c r="D175" s="53" t="str">
        <f t="shared" si="2"/>
        <v/>
      </c>
      <c r="E175" s="54"/>
      <c r="F175" s="53" t="str">
        <f t="shared" si="3"/>
        <v/>
      </c>
      <c r="G175" s="54"/>
      <c r="H175" s="53"/>
      <c r="I175" s="56"/>
      <c r="J175" s="53"/>
      <c r="K175" s="53" t="str">
        <f>IF($G175&lt;&gt;"",COUNTIFS('Issue Tracker'!$I$10:$I$200,'Scope Tracker'!$G175,'Issue Tracker'!$A$10:$A$200,"&gt;0"),"")</f>
        <v/>
      </c>
      <c r="L175" s="53"/>
      <c r="M175" s="8">
        <f t="shared" si="0"/>
        <v>0</v>
      </c>
      <c r="N175" s="22"/>
      <c r="O175" s="347"/>
      <c r="P175" s="347"/>
      <c r="Q175" s="347"/>
      <c r="R175" s="347"/>
      <c r="S175" s="347"/>
      <c r="T175" s="347"/>
      <c r="U175" s="29"/>
      <c r="V175" s="29"/>
      <c r="W175" s="29"/>
      <c r="X175" s="29"/>
      <c r="Y175" s="29"/>
      <c r="Z175" s="29"/>
      <c r="AA175" s="29"/>
      <c r="AB175" s="29"/>
      <c r="AC175" s="29"/>
      <c r="AD175" s="29"/>
      <c r="AE175" s="29"/>
      <c r="AF175" s="29"/>
      <c r="AG175" s="29"/>
    </row>
    <row r="176" spans="1:33" ht="21" customHeight="1" x14ac:dyDescent="0.2">
      <c r="A176" s="29"/>
      <c r="B176" s="53" t="str">
        <f t="shared" si="1"/>
        <v/>
      </c>
      <c r="C176" s="54"/>
      <c r="D176" s="53" t="str">
        <f t="shared" si="2"/>
        <v/>
      </c>
      <c r="E176" s="54"/>
      <c r="F176" s="53" t="str">
        <f t="shared" si="3"/>
        <v/>
      </c>
      <c r="G176" s="54"/>
      <c r="H176" s="53"/>
      <c r="I176" s="56"/>
      <c r="J176" s="53"/>
      <c r="K176" s="53" t="str">
        <f>IF($G176&lt;&gt;"",COUNTIFS('Issue Tracker'!$I$10:$I$200,'Scope Tracker'!$G176,'Issue Tracker'!$A$10:$A$200,"&gt;0"),"")</f>
        <v/>
      </c>
      <c r="L176" s="53"/>
      <c r="M176" s="8">
        <f t="shared" si="0"/>
        <v>0</v>
      </c>
      <c r="N176" s="22"/>
      <c r="O176" s="347"/>
      <c r="P176" s="347"/>
      <c r="Q176" s="347"/>
      <c r="R176" s="347"/>
      <c r="S176" s="347"/>
      <c r="T176" s="347"/>
      <c r="U176" s="29"/>
      <c r="V176" s="29"/>
      <c r="W176" s="29"/>
      <c r="X176" s="29"/>
      <c r="Y176" s="29"/>
      <c r="Z176" s="29"/>
      <c r="AA176" s="29"/>
      <c r="AB176" s="29"/>
      <c r="AC176" s="29"/>
      <c r="AD176" s="29"/>
      <c r="AE176" s="29"/>
      <c r="AF176" s="29"/>
      <c r="AG176" s="29"/>
    </row>
    <row r="177" spans="1:33" ht="21" customHeight="1" x14ac:dyDescent="0.2">
      <c r="A177" s="29"/>
      <c r="B177" s="53" t="str">
        <f t="shared" si="1"/>
        <v/>
      </c>
      <c r="C177" s="54"/>
      <c r="D177" s="53" t="str">
        <f t="shared" si="2"/>
        <v/>
      </c>
      <c r="E177" s="54"/>
      <c r="F177" s="53" t="str">
        <f t="shared" si="3"/>
        <v/>
      </c>
      <c r="G177" s="54"/>
      <c r="H177" s="53"/>
      <c r="I177" s="56"/>
      <c r="J177" s="53"/>
      <c r="K177" s="53" t="str">
        <f>IF($G177&lt;&gt;"",COUNTIFS('Issue Tracker'!$I$10:$I$200,'Scope Tracker'!$G177,'Issue Tracker'!$A$10:$A$200,"&gt;0"),"")</f>
        <v/>
      </c>
      <c r="L177" s="53"/>
      <c r="M177" s="8">
        <f t="shared" si="0"/>
        <v>0</v>
      </c>
      <c r="N177" s="22"/>
      <c r="O177" s="347"/>
      <c r="P177" s="347"/>
      <c r="Q177" s="347"/>
      <c r="R177" s="347"/>
      <c r="S177" s="347"/>
      <c r="T177" s="347"/>
      <c r="U177" s="29"/>
      <c r="V177" s="29"/>
      <c r="W177" s="29"/>
      <c r="X177" s="29"/>
      <c r="Y177" s="29"/>
      <c r="Z177" s="29"/>
      <c r="AA177" s="29"/>
      <c r="AB177" s="29"/>
      <c r="AC177" s="29"/>
      <c r="AD177" s="29"/>
      <c r="AE177" s="29"/>
      <c r="AF177" s="29"/>
      <c r="AG177" s="29"/>
    </row>
    <row r="178" spans="1:33" ht="21" customHeight="1" x14ac:dyDescent="0.2">
      <c r="A178" s="29"/>
      <c r="B178" s="53" t="str">
        <f t="shared" si="1"/>
        <v/>
      </c>
      <c r="C178" s="54"/>
      <c r="D178" s="53" t="str">
        <f t="shared" si="2"/>
        <v/>
      </c>
      <c r="E178" s="54"/>
      <c r="F178" s="53" t="str">
        <f t="shared" si="3"/>
        <v/>
      </c>
      <c r="G178" s="54"/>
      <c r="H178" s="53"/>
      <c r="I178" s="56"/>
      <c r="J178" s="53"/>
      <c r="K178" s="53" t="str">
        <f>IF($G178&lt;&gt;"",COUNTIFS('Issue Tracker'!$I$10:$I$200,'Scope Tracker'!$G178,'Issue Tracker'!$A$10:$A$200,"&gt;0"),"")</f>
        <v/>
      </c>
      <c r="L178" s="53"/>
      <c r="M178" s="8">
        <f t="shared" si="0"/>
        <v>0</v>
      </c>
      <c r="N178" s="22"/>
      <c r="O178" s="347"/>
      <c r="P178" s="347"/>
      <c r="Q178" s="347"/>
      <c r="R178" s="347"/>
      <c r="S178" s="347"/>
      <c r="T178" s="347"/>
      <c r="U178" s="29"/>
      <c r="V178" s="29"/>
      <c r="W178" s="29"/>
      <c r="X178" s="29"/>
      <c r="Y178" s="29"/>
      <c r="Z178" s="29"/>
      <c r="AA178" s="29"/>
      <c r="AB178" s="29"/>
      <c r="AC178" s="29"/>
      <c r="AD178" s="29"/>
      <c r="AE178" s="29"/>
      <c r="AF178" s="29"/>
      <c r="AG178" s="29"/>
    </row>
    <row r="179" spans="1:33" ht="21" customHeight="1" x14ac:dyDescent="0.2">
      <c r="A179" s="29"/>
      <c r="B179" s="53" t="str">
        <f t="shared" si="1"/>
        <v/>
      </c>
      <c r="C179" s="54"/>
      <c r="D179" s="53" t="str">
        <f t="shared" si="2"/>
        <v/>
      </c>
      <c r="E179" s="54"/>
      <c r="F179" s="53" t="str">
        <f t="shared" si="3"/>
        <v/>
      </c>
      <c r="G179" s="54"/>
      <c r="H179" s="53"/>
      <c r="I179" s="56"/>
      <c r="J179" s="53"/>
      <c r="K179" s="53" t="str">
        <f>IF($G179&lt;&gt;"",COUNTIFS('Issue Tracker'!$I$10:$I$200,'Scope Tracker'!$G179,'Issue Tracker'!$A$10:$A$200,"&gt;0"),"")</f>
        <v/>
      </c>
      <c r="L179" s="53"/>
      <c r="M179" s="8">
        <f t="shared" si="0"/>
        <v>0</v>
      </c>
      <c r="N179" s="22"/>
      <c r="O179" s="347"/>
      <c r="P179" s="347"/>
      <c r="Q179" s="347"/>
      <c r="R179" s="347"/>
      <c r="S179" s="347"/>
      <c r="T179" s="347"/>
      <c r="U179" s="29"/>
      <c r="V179" s="29"/>
      <c r="W179" s="29"/>
      <c r="X179" s="29"/>
      <c r="Y179" s="29"/>
      <c r="Z179" s="29"/>
      <c r="AA179" s="29"/>
      <c r="AB179" s="29"/>
      <c r="AC179" s="29"/>
      <c r="AD179" s="29"/>
      <c r="AE179" s="29"/>
      <c r="AF179" s="29"/>
      <c r="AG179" s="29"/>
    </row>
    <row r="180" spans="1:33" ht="21" customHeight="1" x14ac:dyDescent="0.2">
      <c r="A180" s="29"/>
      <c r="B180" s="53" t="str">
        <f t="shared" si="1"/>
        <v/>
      </c>
      <c r="C180" s="54"/>
      <c r="D180" s="53" t="str">
        <f t="shared" si="2"/>
        <v/>
      </c>
      <c r="E180" s="54"/>
      <c r="F180" s="53" t="str">
        <f t="shared" si="3"/>
        <v/>
      </c>
      <c r="G180" s="54"/>
      <c r="H180" s="53"/>
      <c r="I180" s="56"/>
      <c r="J180" s="53"/>
      <c r="K180" s="53" t="str">
        <f>IF($G180&lt;&gt;"",COUNTIFS('Issue Tracker'!$I$10:$I$200,'Scope Tracker'!$G180,'Issue Tracker'!$A$10:$A$200,"&gt;0"),"")</f>
        <v/>
      </c>
      <c r="L180" s="53"/>
      <c r="M180" s="8">
        <f t="shared" si="0"/>
        <v>0</v>
      </c>
      <c r="N180" s="22"/>
      <c r="O180" s="347"/>
      <c r="P180" s="347"/>
      <c r="Q180" s="347"/>
      <c r="R180" s="347"/>
      <c r="S180" s="347"/>
      <c r="T180" s="347"/>
      <c r="U180" s="29"/>
      <c r="V180" s="29"/>
      <c r="W180" s="29"/>
      <c r="X180" s="29"/>
      <c r="Y180" s="29"/>
      <c r="Z180" s="29"/>
      <c r="AA180" s="29"/>
      <c r="AB180" s="29"/>
      <c r="AC180" s="29"/>
      <c r="AD180" s="29"/>
      <c r="AE180" s="29"/>
      <c r="AF180" s="29"/>
      <c r="AG180" s="29"/>
    </row>
    <row r="181" spans="1:33" ht="21" customHeight="1" x14ac:dyDescent="0.2">
      <c r="A181" s="29"/>
      <c r="B181" s="53" t="str">
        <f t="shared" si="1"/>
        <v/>
      </c>
      <c r="C181" s="54"/>
      <c r="D181" s="53" t="str">
        <f t="shared" si="2"/>
        <v/>
      </c>
      <c r="E181" s="54"/>
      <c r="F181" s="53" t="str">
        <f t="shared" si="3"/>
        <v/>
      </c>
      <c r="G181" s="54"/>
      <c r="H181" s="53"/>
      <c r="I181" s="56"/>
      <c r="J181" s="53"/>
      <c r="K181" s="53" t="str">
        <f>IF($G181&lt;&gt;"",COUNTIFS('Issue Tracker'!$I$10:$I$200,'Scope Tracker'!$G181,'Issue Tracker'!$A$10:$A$200,"&gt;0"),"")</f>
        <v/>
      </c>
      <c r="L181" s="53"/>
      <c r="M181" s="8">
        <f t="shared" si="0"/>
        <v>0</v>
      </c>
      <c r="N181" s="22"/>
      <c r="O181" s="347"/>
      <c r="P181" s="347"/>
      <c r="Q181" s="347"/>
      <c r="R181" s="347"/>
      <c r="S181" s="347"/>
      <c r="T181" s="347"/>
      <c r="U181" s="29"/>
      <c r="V181" s="29"/>
      <c r="W181" s="29"/>
      <c r="X181" s="29"/>
      <c r="Y181" s="29"/>
      <c r="Z181" s="29"/>
      <c r="AA181" s="29"/>
      <c r="AB181" s="29"/>
      <c r="AC181" s="29"/>
      <c r="AD181" s="29"/>
      <c r="AE181" s="29"/>
      <c r="AF181" s="29"/>
      <c r="AG181" s="29"/>
    </row>
    <row r="182" spans="1:33" ht="21" customHeight="1" x14ac:dyDescent="0.2">
      <c r="A182" s="29"/>
      <c r="B182" s="53" t="str">
        <f t="shared" si="1"/>
        <v/>
      </c>
      <c r="C182" s="54"/>
      <c r="D182" s="53" t="str">
        <f t="shared" si="2"/>
        <v/>
      </c>
      <c r="E182" s="54"/>
      <c r="F182" s="53" t="str">
        <f t="shared" si="3"/>
        <v/>
      </c>
      <c r="G182" s="54"/>
      <c r="H182" s="53"/>
      <c r="I182" s="56"/>
      <c r="J182" s="53"/>
      <c r="K182" s="53" t="str">
        <f>IF($G182&lt;&gt;"",COUNTIFS('Issue Tracker'!$I$10:$I$200,'Scope Tracker'!$G182,'Issue Tracker'!$A$10:$A$200,"&gt;0"),"")</f>
        <v/>
      </c>
      <c r="L182" s="53"/>
      <c r="M182" s="8">
        <f t="shared" si="0"/>
        <v>0</v>
      </c>
      <c r="N182" s="22"/>
      <c r="O182" s="347"/>
      <c r="P182" s="347"/>
      <c r="Q182" s="347"/>
      <c r="R182" s="347"/>
      <c r="S182" s="347"/>
      <c r="T182" s="347"/>
      <c r="U182" s="29"/>
      <c r="V182" s="29"/>
      <c r="W182" s="29"/>
      <c r="X182" s="29"/>
      <c r="Y182" s="29"/>
      <c r="Z182" s="29"/>
      <c r="AA182" s="29"/>
      <c r="AB182" s="29"/>
      <c r="AC182" s="29"/>
      <c r="AD182" s="29"/>
      <c r="AE182" s="29"/>
      <c r="AF182" s="29"/>
      <c r="AG182" s="29"/>
    </row>
    <row r="183" spans="1:33" ht="21" customHeight="1" x14ac:dyDescent="0.2">
      <c r="A183" s="29"/>
      <c r="B183" s="53" t="str">
        <f t="shared" si="1"/>
        <v/>
      </c>
      <c r="C183" s="54"/>
      <c r="D183" s="53" t="str">
        <f t="shared" si="2"/>
        <v/>
      </c>
      <c r="E183" s="54"/>
      <c r="F183" s="53" t="str">
        <f t="shared" si="3"/>
        <v/>
      </c>
      <c r="G183" s="54"/>
      <c r="H183" s="53"/>
      <c r="I183" s="56"/>
      <c r="J183" s="53"/>
      <c r="K183" s="53" t="str">
        <f>IF($G183&lt;&gt;"",COUNTIFS('Issue Tracker'!$I$10:$I$200,'Scope Tracker'!$G183,'Issue Tracker'!$A$10:$A$200,"&gt;0"),"")</f>
        <v/>
      </c>
      <c r="L183" s="53"/>
      <c r="M183" s="8">
        <f t="shared" si="0"/>
        <v>0</v>
      </c>
      <c r="N183" s="22"/>
      <c r="O183" s="347"/>
      <c r="P183" s="347"/>
      <c r="Q183" s="347"/>
      <c r="R183" s="347"/>
      <c r="S183" s="347"/>
      <c r="T183" s="347"/>
      <c r="U183" s="29"/>
      <c r="V183" s="29"/>
      <c r="W183" s="29"/>
      <c r="X183" s="29"/>
      <c r="Y183" s="29"/>
      <c r="Z183" s="29"/>
      <c r="AA183" s="29"/>
      <c r="AB183" s="29"/>
      <c r="AC183" s="29"/>
      <c r="AD183" s="29"/>
      <c r="AE183" s="29"/>
      <c r="AF183" s="29"/>
      <c r="AG183" s="29"/>
    </row>
    <row r="184" spans="1:33" ht="21" customHeight="1" x14ac:dyDescent="0.2">
      <c r="A184" s="29"/>
      <c r="B184" s="53" t="str">
        <f t="shared" si="1"/>
        <v/>
      </c>
      <c r="C184" s="54"/>
      <c r="D184" s="53" t="str">
        <f t="shared" si="2"/>
        <v/>
      </c>
      <c r="E184" s="54"/>
      <c r="F184" s="53" t="str">
        <f t="shared" si="3"/>
        <v/>
      </c>
      <c r="G184" s="54"/>
      <c r="H184" s="53"/>
      <c r="I184" s="56"/>
      <c r="J184" s="53"/>
      <c r="K184" s="53" t="str">
        <f>IF($G184&lt;&gt;"",COUNTIFS('Issue Tracker'!$I$10:$I$200,'Scope Tracker'!$G184,'Issue Tracker'!$A$10:$A$200,"&gt;0"),"")</f>
        <v/>
      </c>
      <c r="L184" s="53"/>
      <c r="M184" s="8">
        <f t="shared" si="0"/>
        <v>0</v>
      </c>
      <c r="N184" s="22"/>
      <c r="O184" s="347"/>
      <c r="P184" s="347"/>
      <c r="Q184" s="347"/>
      <c r="R184" s="347"/>
      <c r="S184" s="347"/>
      <c r="T184" s="347"/>
      <c r="U184" s="29"/>
      <c r="V184" s="29"/>
      <c r="W184" s="29"/>
      <c r="X184" s="29"/>
      <c r="Y184" s="29"/>
      <c r="Z184" s="29"/>
      <c r="AA184" s="29"/>
      <c r="AB184" s="29"/>
      <c r="AC184" s="29"/>
      <c r="AD184" s="29"/>
      <c r="AE184" s="29"/>
      <c r="AF184" s="29"/>
      <c r="AG184" s="29"/>
    </row>
    <row r="185" spans="1:33" ht="21" customHeight="1" x14ac:dyDescent="0.2">
      <c r="A185" s="29"/>
      <c r="B185" s="53" t="str">
        <f t="shared" si="1"/>
        <v/>
      </c>
      <c r="C185" s="54"/>
      <c r="D185" s="53" t="str">
        <f t="shared" si="2"/>
        <v/>
      </c>
      <c r="E185" s="54"/>
      <c r="F185" s="53" t="str">
        <f t="shared" si="3"/>
        <v/>
      </c>
      <c r="G185" s="54"/>
      <c r="H185" s="53"/>
      <c r="I185" s="56"/>
      <c r="J185" s="53"/>
      <c r="K185" s="53" t="str">
        <f>IF($G185&lt;&gt;"",COUNTIFS('Issue Tracker'!$I$10:$I$200,'Scope Tracker'!$G185,'Issue Tracker'!$A$10:$A$200,"&gt;0"),"")</f>
        <v/>
      </c>
      <c r="L185" s="53"/>
      <c r="M185" s="8">
        <f t="shared" si="0"/>
        <v>0</v>
      </c>
      <c r="N185" s="22"/>
      <c r="O185" s="347"/>
      <c r="P185" s="347"/>
      <c r="Q185" s="347"/>
      <c r="R185" s="347"/>
      <c r="S185" s="347"/>
      <c r="T185" s="347"/>
      <c r="U185" s="29"/>
      <c r="V185" s="29"/>
      <c r="W185" s="29"/>
      <c r="X185" s="29"/>
      <c r="Y185" s="29"/>
      <c r="Z185" s="29"/>
      <c r="AA185" s="29"/>
      <c r="AB185" s="29"/>
      <c r="AC185" s="29"/>
      <c r="AD185" s="29"/>
      <c r="AE185" s="29"/>
      <c r="AF185" s="29"/>
      <c r="AG185" s="29"/>
    </row>
    <row r="186" spans="1:33" ht="21" customHeight="1" x14ac:dyDescent="0.2">
      <c r="A186" s="29"/>
      <c r="B186" s="53" t="str">
        <f t="shared" si="1"/>
        <v/>
      </c>
      <c r="C186" s="54"/>
      <c r="D186" s="53" t="str">
        <f t="shared" si="2"/>
        <v/>
      </c>
      <c r="E186" s="54"/>
      <c r="F186" s="53" t="str">
        <f t="shared" si="3"/>
        <v/>
      </c>
      <c r="G186" s="54"/>
      <c r="H186" s="53"/>
      <c r="I186" s="56"/>
      <c r="J186" s="53"/>
      <c r="K186" s="53" t="str">
        <f>IF($G186&lt;&gt;"",COUNTIFS('Issue Tracker'!$I$10:$I$200,'Scope Tracker'!$G186,'Issue Tracker'!$A$10:$A$200,"&gt;0"),"")</f>
        <v/>
      </c>
      <c r="L186" s="53"/>
      <c r="M186" s="8">
        <f t="shared" si="0"/>
        <v>0</v>
      </c>
      <c r="N186" s="22"/>
      <c r="O186" s="347"/>
      <c r="P186" s="347"/>
      <c r="Q186" s="347"/>
      <c r="R186" s="347"/>
      <c r="S186" s="347"/>
      <c r="T186" s="347"/>
      <c r="U186" s="29"/>
      <c r="V186" s="29"/>
      <c r="W186" s="29"/>
      <c r="X186" s="29"/>
      <c r="Y186" s="29"/>
      <c r="Z186" s="29"/>
      <c r="AA186" s="29"/>
      <c r="AB186" s="29"/>
      <c r="AC186" s="29"/>
      <c r="AD186" s="29"/>
      <c r="AE186" s="29"/>
      <c r="AF186" s="29"/>
      <c r="AG186" s="29"/>
    </row>
    <row r="187" spans="1:33" ht="21" customHeight="1" x14ac:dyDescent="0.2">
      <c r="A187" s="29"/>
      <c r="B187" s="53" t="str">
        <f t="shared" si="1"/>
        <v/>
      </c>
      <c r="C187" s="54"/>
      <c r="D187" s="53" t="str">
        <f t="shared" si="2"/>
        <v/>
      </c>
      <c r="E187" s="54"/>
      <c r="F187" s="53" t="str">
        <f t="shared" si="3"/>
        <v/>
      </c>
      <c r="G187" s="54"/>
      <c r="H187" s="53"/>
      <c r="I187" s="56"/>
      <c r="J187" s="53"/>
      <c r="K187" s="53" t="str">
        <f>IF($G187&lt;&gt;"",COUNTIFS('Issue Tracker'!$I$10:$I$200,'Scope Tracker'!$G187,'Issue Tracker'!$A$10:$A$200,"&gt;0"),"")</f>
        <v/>
      </c>
      <c r="L187" s="53"/>
      <c r="M187" s="8">
        <f t="shared" si="0"/>
        <v>0</v>
      </c>
      <c r="N187" s="22"/>
      <c r="O187" s="347"/>
      <c r="P187" s="347"/>
      <c r="Q187" s="347"/>
      <c r="R187" s="347"/>
      <c r="S187" s="347"/>
      <c r="T187" s="347"/>
      <c r="U187" s="29"/>
      <c r="V187" s="29"/>
      <c r="W187" s="29"/>
      <c r="X187" s="29"/>
      <c r="Y187" s="29"/>
      <c r="Z187" s="29"/>
      <c r="AA187" s="29"/>
      <c r="AB187" s="29"/>
      <c r="AC187" s="29"/>
      <c r="AD187" s="29"/>
      <c r="AE187" s="29"/>
      <c r="AF187" s="29"/>
      <c r="AG187" s="29"/>
    </row>
    <row r="188" spans="1:33" ht="21" customHeight="1" x14ac:dyDescent="0.2">
      <c r="A188" s="29"/>
      <c r="B188" s="53" t="str">
        <f t="shared" si="1"/>
        <v/>
      </c>
      <c r="C188" s="54"/>
      <c r="D188" s="53" t="str">
        <f t="shared" si="2"/>
        <v/>
      </c>
      <c r="E188" s="54"/>
      <c r="F188" s="53" t="str">
        <f t="shared" si="3"/>
        <v/>
      </c>
      <c r="G188" s="54"/>
      <c r="H188" s="53"/>
      <c r="I188" s="56"/>
      <c r="J188" s="53"/>
      <c r="K188" s="53" t="str">
        <f>IF($G188&lt;&gt;"",COUNTIFS('Issue Tracker'!$I$10:$I$200,'Scope Tracker'!$G188,'Issue Tracker'!$A$10:$A$200,"&gt;0"),"")</f>
        <v/>
      </c>
      <c r="L188" s="53"/>
      <c r="M188" s="8">
        <f t="shared" si="0"/>
        <v>0</v>
      </c>
      <c r="N188" s="22"/>
      <c r="O188" s="347"/>
      <c r="P188" s="347"/>
      <c r="Q188" s="347"/>
      <c r="R188" s="347"/>
      <c r="S188" s="347"/>
      <c r="T188" s="347"/>
      <c r="U188" s="29"/>
      <c r="V188" s="29"/>
      <c r="W188" s="29"/>
      <c r="X188" s="29"/>
      <c r="Y188" s="29"/>
      <c r="Z188" s="29"/>
      <c r="AA188" s="29"/>
      <c r="AB188" s="29"/>
      <c r="AC188" s="29"/>
      <c r="AD188" s="29"/>
      <c r="AE188" s="29"/>
      <c r="AF188" s="29"/>
      <c r="AG188" s="29"/>
    </row>
    <row r="189" spans="1:33" ht="21" customHeight="1" x14ac:dyDescent="0.2">
      <c r="A189" s="29"/>
      <c r="B189" s="53" t="str">
        <f t="shared" si="1"/>
        <v/>
      </c>
      <c r="C189" s="54"/>
      <c r="D189" s="53" t="str">
        <f t="shared" si="2"/>
        <v/>
      </c>
      <c r="E189" s="54"/>
      <c r="F189" s="53" t="str">
        <f t="shared" si="3"/>
        <v/>
      </c>
      <c r="G189" s="54"/>
      <c r="H189" s="53"/>
      <c r="I189" s="56"/>
      <c r="J189" s="53"/>
      <c r="K189" s="53" t="str">
        <f>IF($G189&lt;&gt;"",COUNTIFS('Issue Tracker'!$I$10:$I$200,'Scope Tracker'!$G189,'Issue Tracker'!$A$10:$A$200,"&gt;0"),"")</f>
        <v/>
      </c>
      <c r="L189" s="53"/>
      <c r="M189" s="8">
        <f t="shared" si="0"/>
        <v>0</v>
      </c>
      <c r="N189" s="22"/>
      <c r="O189" s="347"/>
      <c r="P189" s="347"/>
      <c r="Q189" s="347"/>
      <c r="R189" s="347"/>
      <c r="S189" s="347"/>
      <c r="T189" s="347"/>
      <c r="U189" s="29"/>
      <c r="V189" s="29"/>
      <c r="W189" s="29"/>
      <c r="X189" s="29"/>
      <c r="Y189" s="29"/>
      <c r="Z189" s="29"/>
      <c r="AA189" s="29"/>
      <c r="AB189" s="29"/>
      <c r="AC189" s="29"/>
      <c r="AD189" s="29"/>
      <c r="AE189" s="29"/>
      <c r="AF189" s="29"/>
      <c r="AG189" s="29"/>
    </row>
    <row r="190" spans="1:33" ht="21" customHeight="1" x14ac:dyDescent="0.2">
      <c r="A190" s="29"/>
      <c r="B190" s="53" t="str">
        <f t="shared" si="1"/>
        <v/>
      </c>
      <c r="C190" s="54"/>
      <c r="D190" s="53" t="str">
        <f t="shared" si="2"/>
        <v/>
      </c>
      <c r="E190" s="54"/>
      <c r="F190" s="53" t="str">
        <f t="shared" si="3"/>
        <v/>
      </c>
      <c r="G190" s="54"/>
      <c r="H190" s="53"/>
      <c r="I190" s="56"/>
      <c r="J190" s="53"/>
      <c r="K190" s="53" t="str">
        <f>IF($G190&lt;&gt;"",COUNTIFS('Issue Tracker'!$I$10:$I$200,'Scope Tracker'!$G190,'Issue Tracker'!$A$10:$A$200,"&gt;0"),"")</f>
        <v/>
      </c>
      <c r="L190" s="53"/>
      <c r="M190" s="8">
        <f t="shared" si="0"/>
        <v>0</v>
      </c>
      <c r="N190" s="22"/>
      <c r="O190" s="347"/>
      <c r="P190" s="347"/>
      <c r="Q190" s="347"/>
      <c r="R190" s="347"/>
      <c r="S190" s="347"/>
      <c r="T190" s="347"/>
      <c r="U190" s="29"/>
      <c r="V190" s="29"/>
      <c r="W190" s="29"/>
      <c r="X190" s="29"/>
      <c r="Y190" s="29"/>
      <c r="Z190" s="29"/>
      <c r="AA190" s="29"/>
      <c r="AB190" s="29"/>
      <c r="AC190" s="29"/>
      <c r="AD190" s="29"/>
      <c r="AE190" s="29"/>
      <c r="AF190" s="29"/>
      <c r="AG190" s="29"/>
    </row>
    <row r="191" spans="1:33" ht="21" customHeight="1" x14ac:dyDescent="0.2">
      <c r="A191" s="29"/>
      <c r="B191" s="53" t="str">
        <f t="shared" si="1"/>
        <v/>
      </c>
      <c r="C191" s="54"/>
      <c r="D191" s="53" t="str">
        <f t="shared" si="2"/>
        <v/>
      </c>
      <c r="E191" s="54"/>
      <c r="F191" s="53" t="str">
        <f t="shared" si="3"/>
        <v/>
      </c>
      <c r="G191" s="54"/>
      <c r="H191" s="53"/>
      <c r="I191" s="56"/>
      <c r="J191" s="53"/>
      <c r="K191" s="53" t="str">
        <f>IF($G191&lt;&gt;"",COUNTIFS('Issue Tracker'!$I$10:$I$200,'Scope Tracker'!$G191,'Issue Tracker'!$A$10:$A$200,"&gt;0"),"")</f>
        <v/>
      </c>
      <c r="L191" s="53"/>
      <c r="M191" s="8">
        <f t="shared" si="0"/>
        <v>0</v>
      </c>
      <c r="N191" s="22"/>
      <c r="O191" s="347"/>
      <c r="P191" s="347"/>
      <c r="Q191" s="347"/>
      <c r="R191" s="347"/>
      <c r="S191" s="347"/>
      <c r="T191" s="347"/>
      <c r="U191" s="29"/>
      <c r="V191" s="29"/>
      <c r="W191" s="29"/>
      <c r="X191" s="29"/>
      <c r="Y191" s="29"/>
      <c r="Z191" s="29"/>
      <c r="AA191" s="29"/>
      <c r="AB191" s="29"/>
      <c r="AC191" s="29"/>
      <c r="AD191" s="29"/>
      <c r="AE191" s="29"/>
      <c r="AF191" s="29"/>
      <c r="AG191" s="29"/>
    </row>
    <row r="192" spans="1:33" ht="21" customHeight="1" x14ac:dyDescent="0.2">
      <c r="A192" s="29"/>
      <c r="B192" s="53" t="str">
        <f t="shared" si="1"/>
        <v/>
      </c>
      <c r="C192" s="54"/>
      <c r="D192" s="53" t="str">
        <f t="shared" si="2"/>
        <v/>
      </c>
      <c r="E192" s="54"/>
      <c r="F192" s="53" t="str">
        <f t="shared" si="3"/>
        <v/>
      </c>
      <c r="G192" s="54"/>
      <c r="H192" s="53"/>
      <c r="I192" s="56"/>
      <c r="J192" s="53"/>
      <c r="K192" s="53" t="str">
        <f>IF($G192&lt;&gt;"",COUNTIFS('Issue Tracker'!$I$10:$I$200,'Scope Tracker'!$G192,'Issue Tracker'!$A$10:$A$200,"&gt;0"),"")</f>
        <v/>
      </c>
      <c r="L192" s="53"/>
      <c r="M192" s="8">
        <f t="shared" si="0"/>
        <v>0</v>
      </c>
      <c r="N192" s="22"/>
      <c r="O192" s="347"/>
      <c r="P192" s="347"/>
      <c r="Q192" s="347"/>
      <c r="R192" s="347"/>
      <c r="S192" s="347"/>
      <c r="T192" s="347"/>
      <c r="U192" s="29"/>
      <c r="V192" s="29"/>
      <c r="W192" s="29"/>
      <c r="X192" s="29"/>
      <c r="Y192" s="29"/>
      <c r="Z192" s="29"/>
      <c r="AA192" s="29"/>
      <c r="AB192" s="29"/>
      <c r="AC192" s="29"/>
      <c r="AD192" s="29"/>
      <c r="AE192" s="29"/>
      <c r="AF192" s="29"/>
      <c r="AG192" s="29"/>
    </row>
    <row r="193" spans="1:33" ht="21" customHeight="1" x14ac:dyDescent="0.2">
      <c r="A193" s="29"/>
      <c r="B193" s="53" t="str">
        <f t="shared" si="1"/>
        <v/>
      </c>
      <c r="C193" s="54"/>
      <c r="D193" s="53" t="str">
        <f t="shared" si="2"/>
        <v/>
      </c>
      <c r="E193" s="54"/>
      <c r="F193" s="53" t="str">
        <f t="shared" si="3"/>
        <v/>
      </c>
      <c r="G193" s="54"/>
      <c r="H193" s="53"/>
      <c r="I193" s="56"/>
      <c r="J193" s="53"/>
      <c r="K193" s="53" t="str">
        <f>IF($G193&lt;&gt;"",COUNTIFS('Issue Tracker'!$I$10:$I$200,'Scope Tracker'!$G193,'Issue Tracker'!$A$10:$A$200,"&gt;0"),"")</f>
        <v/>
      </c>
      <c r="L193" s="53"/>
      <c r="M193" s="8">
        <f t="shared" si="0"/>
        <v>0</v>
      </c>
      <c r="N193" s="22"/>
      <c r="O193" s="347"/>
      <c r="P193" s="347"/>
      <c r="Q193" s="347"/>
      <c r="R193" s="347"/>
      <c r="S193" s="347"/>
      <c r="T193" s="347"/>
      <c r="U193" s="29"/>
      <c r="V193" s="29"/>
      <c r="W193" s="29"/>
      <c r="X193" s="29"/>
      <c r="Y193" s="29"/>
      <c r="Z193" s="29"/>
      <c r="AA193" s="29"/>
      <c r="AB193" s="29"/>
      <c r="AC193" s="29"/>
      <c r="AD193" s="29"/>
      <c r="AE193" s="29"/>
      <c r="AF193" s="29"/>
      <c r="AG193" s="29"/>
    </row>
    <row r="194" spans="1:33" ht="21" customHeight="1" x14ac:dyDescent="0.2">
      <c r="A194" s="29"/>
      <c r="B194" s="53" t="str">
        <f t="shared" si="1"/>
        <v/>
      </c>
      <c r="C194" s="54"/>
      <c r="D194" s="53" t="str">
        <f t="shared" si="2"/>
        <v/>
      </c>
      <c r="E194" s="54"/>
      <c r="F194" s="53" t="str">
        <f t="shared" si="3"/>
        <v/>
      </c>
      <c r="G194" s="54"/>
      <c r="H194" s="53"/>
      <c r="I194" s="56"/>
      <c r="J194" s="53"/>
      <c r="K194" s="53" t="str">
        <f>IF($G194&lt;&gt;"",COUNTIFS('Issue Tracker'!$I$10:$I$200,'Scope Tracker'!$G194,'Issue Tracker'!$A$10:$A$200,"&gt;0"),"")</f>
        <v/>
      </c>
      <c r="L194" s="53"/>
      <c r="M194" s="8">
        <f t="shared" si="0"/>
        <v>0</v>
      </c>
      <c r="N194" s="22"/>
      <c r="O194" s="347"/>
      <c r="P194" s="347"/>
      <c r="Q194" s="347"/>
      <c r="R194" s="347"/>
      <c r="S194" s="347"/>
      <c r="T194" s="347"/>
      <c r="U194" s="29"/>
      <c r="V194" s="29"/>
      <c r="W194" s="29"/>
      <c r="X194" s="29"/>
      <c r="Y194" s="29"/>
      <c r="Z194" s="29"/>
      <c r="AA194" s="29"/>
      <c r="AB194" s="29"/>
      <c r="AC194" s="29"/>
      <c r="AD194" s="29"/>
      <c r="AE194" s="29"/>
      <c r="AF194" s="29"/>
      <c r="AG194" s="29"/>
    </row>
    <row r="195" spans="1:33" ht="21" customHeight="1" x14ac:dyDescent="0.2">
      <c r="A195" s="29"/>
      <c r="B195" s="53" t="str">
        <f t="shared" si="1"/>
        <v/>
      </c>
      <c r="C195" s="54"/>
      <c r="D195" s="53" t="str">
        <f t="shared" si="2"/>
        <v/>
      </c>
      <c r="E195" s="54"/>
      <c r="F195" s="53" t="str">
        <f t="shared" si="3"/>
        <v/>
      </c>
      <c r="G195" s="54"/>
      <c r="H195" s="53"/>
      <c r="I195" s="56"/>
      <c r="J195" s="53"/>
      <c r="K195" s="53" t="str">
        <f>IF($G195&lt;&gt;"",COUNTIFS('Issue Tracker'!$I$10:$I$200,'Scope Tracker'!$G195,'Issue Tracker'!$A$10:$A$200,"&gt;0"),"")</f>
        <v/>
      </c>
      <c r="L195" s="53"/>
      <c r="M195" s="8">
        <f t="shared" si="0"/>
        <v>0</v>
      </c>
      <c r="N195" s="22"/>
      <c r="O195" s="347"/>
      <c r="P195" s="347"/>
      <c r="Q195" s="347"/>
      <c r="R195" s="347"/>
      <c r="S195" s="347"/>
      <c r="T195" s="347"/>
      <c r="U195" s="29"/>
      <c r="V195" s="29"/>
      <c r="W195" s="29"/>
      <c r="X195" s="29"/>
      <c r="Y195" s="29"/>
      <c r="Z195" s="29"/>
      <c r="AA195" s="29"/>
      <c r="AB195" s="29"/>
      <c r="AC195" s="29"/>
      <c r="AD195" s="29"/>
      <c r="AE195" s="29"/>
      <c r="AF195" s="29"/>
      <c r="AG195" s="29"/>
    </row>
    <row r="196" spans="1:33" ht="21" customHeight="1" x14ac:dyDescent="0.2">
      <c r="A196" s="29"/>
      <c r="B196" s="53" t="str">
        <f t="shared" si="1"/>
        <v/>
      </c>
      <c r="C196" s="54"/>
      <c r="D196" s="53" t="str">
        <f t="shared" si="2"/>
        <v/>
      </c>
      <c r="E196" s="54"/>
      <c r="F196" s="53" t="str">
        <f t="shared" si="3"/>
        <v/>
      </c>
      <c r="G196" s="54"/>
      <c r="H196" s="53"/>
      <c r="I196" s="56"/>
      <c r="J196" s="53"/>
      <c r="K196" s="53" t="str">
        <f>IF($G196&lt;&gt;"",COUNTIFS('Issue Tracker'!$I$10:$I$200,'Scope Tracker'!$G196,'Issue Tracker'!$A$10:$A$200,"&gt;0"),"")</f>
        <v/>
      </c>
      <c r="L196" s="53"/>
      <c r="M196" s="8">
        <f t="shared" si="0"/>
        <v>0</v>
      </c>
      <c r="N196" s="22"/>
      <c r="O196" s="347"/>
      <c r="P196" s="347"/>
      <c r="Q196" s="347"/>
      <c r="R196" s="347"/>
      <c r="S196" s="347"/>
      <c r="T196" s="347"/>
      <c r="U196" s="29"/>
      <c r="V196" s="29"/>
      <c r="W196" s="29"/>
      <c r="X196" s="29"/>
      <c r="Y196" s="29"/>
      <c r="Z196" s="29"/>
      <c r="AA196" s="29"/>
      <c r="AB196" s="29"/>
      <c r="AC196" s="29"/>
      <c r="AD196" s="29"/>
      <c r="AE196" s="29"/>
      <c r="AF196" s="29"/>
      <c r="AG196" s="29"/>
    </row>
    <row r="197" spans="1:33" ht="21" customHeight="1" x14ac:dyDescent="0.2">
      <c r="A197" s="29"/>
      <c r="B197" s="53" t="str">
        <f t="shared" si="1"/>
        <v/>
      </c>
      <c r="C197" s="54"/>
      <c r="D197" s="53" t="str">
        <f t="shared" si="2"/>
        <v/>
      </c>
      <c r="E197" s="54"/>
      <c r="F197" s="53" t="str">
        <f t="shared" si="3"/>
        <v/>
      </c>
      <c r="G197" s="54"/>
      <c r="H197" s="53"/>
      <c r="I197" s="56"/>
      <c r="J197" s="53"/>
      <c r="K197" s="53" t="str">
        <f>IF($G197&lt;&gt;"",COUNTIFS('Issue Tracker'!$I$10:$I$200,'Scope Tracker'!$G197,'Issue Tracker'!$A$10:$A$200,"&gt;0"),"")</f>
        <v/>
      </c>
      <c r="L197" s="53"/>
      <c r="M197" s="8">
        <f t="shared" si="0"/>
        <v>0</v>
      </c>
      <c r="N197" s="22"/>
      <c r="O197" s="347"/>
      <c r="P197" s="347"/>
      <c r="Q197" s="347"/>
      <c r="R197" s="347"/>
      <c r="S197" s="347"/>
      <c r="T197" s="347"/>
      <c r="U197" s="29"/>
      <c r="V197" s="29"/>
      <c r="W197" s="29"/>
      <c r="X197" s="29"/>
      <c r="Y197" s="29"/>
      <c r="Z197" s="29"/>
      <c r="AA197" s="29"/>
      <c r="AB197" s="29"/>
      <c r="AC197" s="29"/>
      <c r="AD197" s="29"/>
      <c r="AE197" s="29"/>
      <c r="AF197" s="29"/>
      <c r="AG197" s="29"/>
    </row>
    <row r="198" spans="1:33" ht="21" customHeight="1" x14ac:dyDescent="0.2">
      <c r="A198" s="29"/>
      <c r="B198" s="53" t="str">
        <f t="shared" si="1"/>
        <v/>
      </c>
      <c r="C198" s="54"/>
      <c r="D198" s="53" t="str">
        <f t="shared" si="2"/>
        <v/>
      </c>
      <c r="E198" s="54"/>
      <c r="F198" s="53" t="str">
        <f t="shared" si="3"/>
        <v/>
      </c>
      <c r="G198" s="54"/>
      <c r="H198" s="53"/>
      <c r="I198" s="56"/>
      <c r="J198" s="53"/>
      <c r="K198" s="53" t="str">
        <f>IF($G198&lt;&gt;"",COUNTIFS('Issue Tracker'!$I$10:$I$200,'Scope Tracker'!$G198,'Issue Tracker'!$A$10:$A$200,"&gt;0"),"")</f>
        <v/>
      </c>
      <c r="L198" s="53"/>
      <c r="M198" s="8">
        <f t="shared" si="0"/>
        <v>0</v>
      </c>
      <c r="N198" s="22"/>
      <c r="O198" s="347"/>
      <c r="P198" s="347"/>
      <c r="Q198" s="347"/>
      <c r="R198" s="347"/>
      <c r="S198" s="347"/>
      <c r="T198" s="347"/>
      <c r="U198" s="29"/>
      <c r="V198" s="29"/>
      <c r="W198" s="29"/>
      <c r="X198" s="29"/>
      <c r="Y198" s="29"/>
      <c r="Z198" s="29"/>
      <c r="AA198" s="29"/>
      <c r="AB198" s="29"/>
      <c r="AC198" s="29"/>
      <c r="AD198" s="29"/>
      <c r="AE198" s="29"/>
      <c r="AF198" s="29"/>
      <c r="AG198" s="29"/>
    </row>
    <row r="199" spans="1:33" ht="21" customHeight="1" x14ac:dyDescent="0.2">
      <c r="A199" s="29"/>
      <c r="B199" s="53" t="str">
        <f t="shared" si="1"/>
        <v/>
      </c>
      <c r="C199" s="54"/>
      <c r="D199" s="53" t="str">
        <f t="shared" si="2"/>
        <v/>
      </c>
      <c r="E199" s="54"/>
      <c r="F199" s="53" t="str">
        <f t="shared" si="3"/>
        <v/>
      </c>
      <c r="G199" s="54"/>
      <c r="H199" s="53"/>
      <c r="I199" s="56"/>
      <c r="J199" s="53"/>
      <c r="K199" s="53" t="str">
        <f>IF($G199&lt;&gt;"",COUNTIFS('Issue Tracker'!$I$10:$I$200,'Scope Tracker'!$G199,'Issue Tracker'!$A$10:$A$200,"&gt;0"),"")</f>
        <v/>
      </c>
      <c r="L199" s="53"/>
      <c r="M199" s="8">
        <f t="shared" si="0"/>
        <v>0</v>
      </c>
      <c r="N199" s="22"/>
      <c r="O199" s="347"/>
      <c r="P199" s="347"/>
      <c r="Q199" s="347"/>
      <c r="R199" s="347"/>
      <c r="S199" s="347"/>
      <c r="T199" s="347"/>
      <c r="U199" s="29"/>
      <c r="V199" s="29"/>
      <c r="W199" s="29"/>
      <c r="X199" s="29"/>
      <c r="Y199" s="29"/>
      <c r="Z199" s="29"/>
      <c r="AA199" s="29"/>
      <c r="AB199" s="29"/>
      <c r="AC199" s="29"/>
      <c r="AD199" s="29"/>
      <c r="AE199" s="29"/>
      <c r="AF199" s="29"/>
      <c r="AG199" s="29"/>
    </row>
    <row r="200" spans="1:33" ht="21" customHeight="1" x14ac:dyDescent="0.2">
      <c r="A200" s="29"/>
      <c r="B200" s="53" t="str">
        <f t="shared" si="1"/>
        <v/>
      </c>
      <c r="C200" s="54"/>
      <c r="D200" s="53" t="str">
        <f t="shared" si="2"/>
        <v/>
      </c>
      <c r="E200" s="54"/>
      <c r="F200" s="53" t="str">
        <f t="shared" si="3"/>
        <v/>
      </c>
      <c r="G200" s="54"/>
      <c r="H200" s="53"/>
      <c r="I200" s="56"/>
      <c r="J200" s="53"/>
      <c r="K200" s="53" t="str">
        <f>IF($G200&lt;&gt;"",COUNTIFS('Issue Tracker'!$I$10:$I$200,'Scope Tracker'!$G200,'Issue Tracker'!$A$10:$A$200,"&gt;0"),"")</f>
        <v/>
      </c>
      <c r="L200" s="53"/>
      <c r="M200" s="8">
        <f t="shared" si="0"/>
        <v>0</v>
      </c>
      <c r="N200" s="22"/>
      <c r="O200" s="347"/>
      <c r="P200" s="347"/>
      <c r="Q200" s="347"/>
      <c r="R200" s="347"/>
      <c r="S200" s="347"/>
      <c r="T200" s="347"/>
      <c r="U200" s="29"/>
      <c r="V200" s="29"/>
      <c r="W200" s="29"/>
      <c r="X200" s="29"/>
      <c r="Y200" s="29"/>
      <c r="Z200" s="29"/>
      <c r="AA200" s="29"/>
      <c r="AB200" s="29"/>
      <c r="AC200" s="29"/>
      <c r="AD200" s="29"/>
      <c r="AE200" s="29"/>
      <c r="AF200" s="29"/>
      <c r="AG200" s="29"/>
    </row>
    <row r="201" spans="1:33" ht="12.75" x14ac:dyDescent="0.2">
      <c r="B201" s="32"/>
      <c r="D201" s="32"/>
      <c r="F201" s="32"/>
      <c r="H201" s="30"/>
      <c r="I201" s="33"/>
      <c r="J201" s="30"/>
      <c r="K201" s="32"/>
      <c r="L201" s="30"/>
      <c r="M201" s="8">
        <f t="shared" si="0"/>
        <v>0</v>
      </c>
      <c r="N201" s="9"/>
      <c r="O201" s="9"/>
      <c r="P201" s="9"/>
      <c r="Q201" s="9"/>
      <c r="R201" s="9"/>
      <c r="S201" s="9"/>
      <c r="T201" s="9"/>
    </row>
    <row r="202" spans="1:33" ht="12.75" x14ac:dyDescent="0.2">
      <c r="B202" s="32"/>
      <c r="D202" s="32"/>
      <c r="F202" s="32"/>
      <c r="H202" s="30"/>
      <c r="I202" s="33"/>
      <c r="J202" s="30"/>
      <c r="K202" s="32"/>
      <c r="L202" s="30"/>
      <c r="M202" s="8">
        <f t="shared" si="0"/>
        <v>0</v>
      </c>
      <c r="N202" s="9"/>
      <c r="O202" s="9"/>
      <c r="P202" s="9"/>
      <c r="Q202" s="9"/>
      <c r="R202" s="9"/>
      <c r="S202" s="9"/>
      <c r="T202" s="9"/>
    </row>
    <row r="203" spans="1:33" ht="12.75" x14ac:dyDescent="0.2">
      <c r="B203" s="32"/>
      <c r="D203" s="32"/>
      <c r="F203" s="32"/>
      <c r="H203" s="30"/>
      <c r="I203" s="33"/>
      <c r="J203" s="30"/>
      <c r="K203" s="32"/>
      <c r="L203" s="30"/>
      <c r="M203" s="8">
        <f t="shared" si="0"/>
        <v>0</v>
      </c>
      <c r="N203" s="9"/>
      <c r="O203" s="9"/>
      <c r="P203" s="9"/>
      <c r="Q203" s="9"/>
      <c r="R203" s="9"/>
      <c r="S203" s="9"/>
      <c r="T203" s="9"/>
    </row>
    <row r="204" spans="1:33" ht="12.75" x14ac:dyDescent="0.2">
      <c r="B204" s="32"/>
      <c r="D204" s="32"/>
      <c r="F204" s="32"/>
      <c r="H204" s="30"/>
      <c r="I204" s="33"/>
      <c r="J204" s="30"/>
      <c r="K204" s="32"/>
      <c r="L204" s="30"/>
      <c r="M204" s="8">
        <f t="shared" si="0"/>
        <v>0</v>
      </c>
      <c r="N204" s="9"/>
      <c r="O204" s="9"/>
      <c r="P204" s="9"/>
      <c r="Q204" s="9"/>
      <c r="R204" s="9"/>
      <c r="S204" s="9"/>
      <c r="T204" s="9"/>
    </row>
    <row r="205" spans="1:33" ht="12.75" x14ac:dyDescent="0.2">
      <c r="B205" s="32"/>
      <c r="D205" s="32"/>
      <c r="F205" s="32"/>
      <c r="H205" s="30"/>
      <c r="I205" s="33"/>
      <c r="J205" s="30"/>
      <c r="K205" s="32"/>
      <c r="L205" s="30"/>
      <c r="M205" s="8">
        <f t="shared" si="0"/>
        <v>0</v>
      </c>
      <c r="N205" s="9"/>
      <c r="O205" s="9"/>
      <c r="P205" s="9"/>
      <c r="Q205" s="9"/>
      <c r="R205" s="9"/>
      <c r="S205" s="9"/>
      <c r="T205" s="9"/>
    </row>
    <row r="206" spans="1:33" ht="12.75" x14ac:dyDescent="0.2">
      <c r="B206" s="32"/>
      <c r="D206" s="32"/>
      <c r="F206" s="32"/>
      <c r="H206" s="30"/>
      <c r="I206" s="33"/>
      <c r="J206" s="30"/>
      <c r="K206" s="32"/>
      <c r="L206" s="30"/>
      <c r="M206" s="8">
        <f t="shared" si="0"/>
        <v>0</v>
      </c>
      <c r="N206" s="9"/>
      <c r="O206" s="9"/>
      <c r="P206" s="9"/>
      <c r="Q206" s="9"/>
      <c r="R206" s="9"/>
      <c r="S206" s="9"/>
      <c r="T206" s="9"/>
    </row>
    <row r="207" spans="1:33" ht="12.75" x14ac:dyDescent="0.2">
      <c r="B207" s="32"/>
      <c r="D207" s="32"/>
      <c r="F207" s="32"/>
      <c r="H207" s="30"/>
      <c r="I207" s="33"/>
      <c r="J207" s="30"/>
      <c r="K207" s="32"/>
      <c r="L207" s="30"/>
      <c r="M207" s="8">
        <f t="shared" si="0"/>
        <v>0</v>
      </c>
      <c r="N207" s="9"/>
      <c r="O207" s="9"/>
      <c r="P207" s="9"/>
      <c r="Q207" s="9"/>
      <c r="R207" s="9"/>
      <c r="S207" s="9"/>
      <c r="T207" s="9"/>
    </row>
    <row r="208" spans="1:33" ht="12.75" x14ac:dyDescent="0.2">
      <c r="B208" s="32"/>
      <c r="D208" s="32"/>
      <c r="F208" s="32"/>
      <c r="H208" s="30"/>
      <c r="I208" s="33"/>
      <c r="J208" s="30"/>
      <c r="K208" s="32"/>
      <c r="L208" s="30"/>
      <c r="M208" s="8">
        <f t="shared" si="0"/>
        <v>0</v>
      </c>
      <c r="N208" s="9"/>
      <c r="O208" s="9"/>
      <c r="P208" s="9"/>
      <c r="Q208" s="9"/>
      <c r="R208" s="9"/>
      <c r="S208" s="9"/>
      <c r="T208" s="9"/>
    </row>
    <row r="209" spans="2:20" ht="12.75" x14ac:dyDescent="0.2">
      <c r="B209" s="32"/>
      <c r="D209" s="32"/>
      <c r="F209" s="32"/>
      <c r="H209" s="30"/>
      <c r="I209" s="33"/>
      <c r="J209" s="30"/>
      <c r="K209" s="32"/>
      <c r="L209" s="30"/>
      <c r="M209" s="8">
        <f t="shared" si="0"/>
        <v>0</v>
      </c>
      <c r="N209" s="9"/>
      <c r="O209" s="9"/>
      <c r="P209" s="9"/>
      <c r="Q209" s="9"/>
      <c r="R209" s="9"/>
      <c r="S209" s="9"/>
      <c r="T209" s="9"/>
    </row>
    <row r="210" spans="2:20" ht="12.75" x14ac:dyDescent="0.2">
      <c r="B210" s="32"/>
      <c r="D210" s="32"/>
      <c r="F210" s="32"/>
      <c r="H210" s="30"/>
      <c r="I210" s="33"/>
      <c r="J210" s="30"/>
      <c r="K210" s="32"/>
      <c r="L210" s="30"/>
      <c r="M210" s="8">
        <f t="shared" si="0"/>
        <v>0</v>
      </c>
      <c r="N210" s="9"/>
      <c r="O210" s="9"/>
      <c r="P210" s="9"/>
      <c r="Q210" s="9"/>
      <c r="R210" s="9"/>
      <c r="S210" s="9"/>
      <c r="T210" s="9"/>
    </row>
    <row r="211" spans="2:20" ht="12.75" x14ac:dyDescent="0.2">
      <c r="B211" s="32"/>
      <c r="D211" s="32"/>
      <c r="F211" s="32"/>
      <c r="H211" s="30"/>
      <c r="I211" s="33"/>
      <c r="J211" s="30"/>
      <c r="K211" s="32"/>
      <c r="L211" s="30"/>
      <c r="M211" s="8">
        <f t="shared" si="0"/>
        <v>0</v>
      </c>
      <c r="N211" s="9"/>
      <c r="O211" s="9"/>
      <c r="P211" s="9"/>
      <c r="Q211" s="9"/>
      <c r="R211" s="9"/>
      <c r="S211" s="9"/>
      <c r="T211" s="9"/>
    </row>
    <row r="212" spans="2:20" ht="12.75" x14ac:dyDescent="0.2">
      <c r="B212" s="32"/>
      <c r="D212" s="32"/>
      <c r="F212" s="32"/>
      <c r="H212" s="30"/>
      <c r="I212" s="33"/>
      <c r="J212" s="30"/>
      <c r="K212" s="32"/>
      <c r="L212" s="30"/>
      <c r="M212" s="8">
        <f t="shared" si="0"/>
        <v>0</v>
      </c>
      <c r="N212" s="9"/>
      <c r="O212" s="9"/>
      <c r="P212" s="9"/>
      <c r="Q212" s="9"/>
      <c r="R212" s="9"/>
      <c r="S212" s="9"/>
      <c r="T212" s="9"/>
    </row>
    <row r="213" spans="2:20" ht="12.75" x14ac:dyDescent="0.2">
      <c r="B213" s="32"/>
      <c r="D213" s="32"/>
      <c r="F213" s="32"/>
      <c r="H213" s="30"/>
      <c r="I213" s="33"/>
      <c r="J213" s="30"/>
      <c r="K213" s="32"/>
      <c r="L213" s="30"/>
      <c r="M213" s="8">
        <f t="shared" si="0"/>
        <v>0</v>
      </c>
      <c r="N213" s="9"/>
      <c r="O213" s="9"/>
      <c r="P213" s="9"/>
      <c r="Q213" s="9"/>
      <c r="R213" s="9"/>
      <c r="S213" s="9"/>
      <c r="T213" s="9"/>
    </row>
    <row r="214" spans="2:20" ht="12.75" x14ac:dyDescent="0.2">
      <c r="B214" s="32"/>
      <c r="D214" s="32"/>
      <c r="F214" s="32"/>
      <c r="H214" s="30"/>
      <c r="I214" s="33"/>
      <c r="J214" s="30"/>
      <c r="K214" s="32"/>
      <c r="L214" s="30"/>
      <c r="M214" s="8">
        <f t="shared" si="0"/>
        <v>0</v>
      </c>
      <c r="N214" s="9"/>
      <c r="O214" s="9"/>
      <c r="P214" s="9"/>
      <c r="Q214" s="9"/>
      <c r="R214" s="9"/>
      <c r="S214" s="9"/>
      <c r="T214" s="9"/>
    </row>
    <row r="215" spans="2:20" ht="12.75" x14ac:dyDescent="0.2">
      <c r="B215" s="32"/>
      <c r="D215" s="32"/>
      <c r="F215" s="32"/>
      <c r="H215" s="30"/>
      <c r="I215" s="33"/>
      <c r="J215" s="30"/>
      <c r="K215" s="32"/>
      <c r="L215" s="30"/>
      <c r="M215" s="8">
        <f t="shared" si="0"/>
        <v>0</v>
      </c>
      <c r="N215" s="9"/>
      <c r="O215" s="9"/>
      <c r="P215" s="9"/>
      <c r="Q215" s="9"/>
      <c r="R215" s="9"/>
      <c r="S215" s="9"/>
      <c r="T215" s="9"/>
    </row>
    <row r="216" spans="2:20" ht="12.75" x14ac:dyDescent="0.2">
      <c r="B216" s="32"/>
      <c r="D216" s="32"/>
      <c r="F216" s="32"/>
      <c r="H216" s="30"/>
      <c r="I216" s="33"/>
      <c r="J216" s="30"/>
      <c r="K216" s="32"/>
      <c r="L216" s="30"/>
      <c r="M216" s="8">
        <f t="shared" si="0"/>
        <v>0</v>
      </c>
      <c r="N216" s="9"/>
      <c r="O216" s="9"/>
      <c r="P216" s="9"/>
      <c r="Q216" s="9"/>
      <c r="R216" s="9"/>
      <c r="S216" s="9"/>
      <c r="T216" s="9"/>
    </row>
    <row r="217" spans="2:20" ht="12.75" x14ac:dyDescent="0.2">
      <c r="B217" s="32"/>
      <c r="D217" s="32"/>
      <c r="F217" s="32"/>
      <c r="H217" s="30"/>
      <c r="I217" s="33"/>
      <c r="J217" s="30"/>
      <c r="K217" s="32"/>
      <c r="L217" s="30"/>
      <c r="M217" s="8">
        <f t="shared" si="0"/>
        <v>0</v>
      </c>
      <c r="N217" s="9"/>
      <c r="O217" s="9"/>
      <c r="P217" s="9"/>
      <c r="Q217" s="9"/>
      <c r="R217" s="9"/>
      <c r="S217" s="9"/>
      <c r="T217" s="9"/>
    </row>
    <row r="218" spans="2:20" ht="12.75" x14ac:dyDescent="0.2">
      <c r="B218" s="32"/>
      <c r="D218" s="32"/>
      <c r="F218" s="32"/>
      <c r="H218" s="30"/>
      <c r="I218" s="33"/>
      <c r="J218" s="30"/>
      <c r="K218" s="32"/>
      <c r="L218" s="30"/>
      <c r="M218" s="8">
        <f t="shared" si="0"/>
        <v>0</v>
      </c>
      <c r="N218" s="9"/>
      <c r="O218" s="9"/>
      <c r="P218" s="9"/>
      <c r="Q218" s="9"/>
      <c r="R218" s="9"/>
      <c r="S218" s="9"/>
      <c r="T218" s="9"/>
    </row>
    <row r="219" spans="2:20" ht="12.75" x14ac:dyDescent="0.2">
      <c r="B219" s="32"/>
      <c r="D219" s="32"/>
      <c r="F219" s="32"/>
      <c r="H219" s="30"/>
      <c r="I219" s="33"/>
      <c r="J219" s="30"/>
      <c r="K219" s="32"/>
      <c r="L219" s="30"/>
      <c r="M219" s="8">
        <f t="shared" si="0"/>
        <v>0</v>
      </c>
      <c r="N219" s="9"/>
      <c r="O219" s="9"/>
      <c r="P219" s="9"/>
      <c r="Q219" s="9"/>
      <c r="R219" s="9"/>
      <c r="S219" s="9"/>
      <c r="T219" s="9"/>
    </row>
    <row r="220" spans="2:20" ht="12.75" x14ac:dyDescent="0.2">
      <c r="B220" s="32"/>
      <c r="D220" s="32"/>
      <c r="F220" s="32"/>
      <c r="H220" s="30"/>
      <c r="I220" s="33"/>
      <c r="J220" s="30"/>
      <c r="K220" s="32"/>
      <c r="L220" s="30"/>
      <c r="M220" s="8">
        <f t="shared" si="0"/>
        <v>0</v>
      </c>
      <c r="N220" s="9"/>
      <c r="O220" s="9"/>
      <c r="P220" s="9"/>
      <c r="Q220" s="9"/>
      <c r="R220" s="9"/>
      <c r="S220" s="9"/>
      <c r="T220" s="9"/>
    </row>
    <row r="221" spans="2:20" ht="12.75" x14ac:dyDescent="0.2">
      <c r="B221" s="32"/>
      <c r="D221" s="32"/>
      <c r="F221" s="32"/>
      <c r="H221" s="30"/>
      <c r="I221" s="33"/>
      <c r="J221" s="30"/>
      <c r="K221" s="32"/>
      <c r="L221" s="30"/>
      <c r="M221" s="8">
        <f t="shared" si="0"/>
        <v>0</v>
      </c>
      <c r="N221" s="9"/>
      <c r="O221" s="9"/>
      <c r="P221" s="9"/>
      <c r="Q221" s="9"/>
      <c r="R221" s="9"/>
      <c r="S221" s="9"/>
      <c r="T221" s="9"/>
    </row>
    <row r="222" spans="2:20" ht="12.75" x14ac:dyDescent="0.2">
      <c r="B222" s="32"/>
      <c r="D222" s="32"/>
      <c r="F222" s="32"/>
      <c r="H222" s="30"/>
      <c r="I222" s="33"/>
      <c r="J222" s="30"/>
      <c r="K222" s="32"/>
      <c r="L222" s="30"/>
      <c r="M222" s="8">
        <f t="shared" si="0"/>
        <v>0</v>
      </c>
      <c r="N222" s="9"/>
      <c r="O222" s="9"/>
      <c r="P222" s="9"/>
      <c r="Q222" s="9"/>
      <c r="R222" s="9"/>
      <c r="S222" s="9"/>
      <c r="T222" s="9"/>
    </row>
    <row r="223" spans="2:20" ht="12.75" x14ac:dyDescent="0.2">
      <c r="B223" s="32"/>
      <c r="D223" s="32"/>
      <c r="F223" s="32"/>
      <c r="H223" s="30"/>
      <c r="I223" s="33"/>
      <c r="J223" s="30"/>
      <c r="K223" s="32"/>
      <c r="L223" s="30"/>
      <c r="M223" s="8">
        <f t="shared" si="0"/>
        <v>0</v>
      </c>
      <c r="N223" s="9"/>
      <c r="O223" s="9"/>
      <c r="P223" s="9"/>
      <c r="Q223" s="9"/>
      <c r="R223" s="9"/>
      <c r="S223" s="9"/>
      <c r="T223" s="9"/>
    </row>
    <row r="224" spans="2:20" ht="12.75" x14ac:dyDescent="0.2">
      <c r="B224" s="32"/>
      <c r="D224" s="32"/>
      <c r="F224" s="32"/>
      <c r="H224" s="30"/>
      <c r="I224" s="33"/>
      <c r="J224" s="30"/>
      <c r="K224" s="32"/>
      <c r="L224" s="30"/>
      <c r="M224" s="8">
        <f t="shared" si="0"/>
        <v>0</v>
      </c>
      <c r="N224" s="9"/>
      <c r="O224" s="9"/>
      <c r="P224" s="9"/>
      <c r="Q224" s="9"/>
      <c r="R224" s="9"/>
      <c r="S224" s="9"/>
      <c r="T224" s="9"/>
    </row>
    <row r="225" spans="2:20" ht="12.75" x14ac:dyDescent="0.2">
      <c r="B225" s="32"/>
      <c r="D225" s="32"/>
      <c r="F225" s="32"/>
      <c r="H225" s="30"/>
      <c r="I225" s="33"/>
      <c r="J225" s="30"/>
      <c r="K225" s="32"/>
      <c r="L225" s="30"/>
      <c r="M225" s="8">
        <f t="shared" si="0"/>
        <v>0</v>
      </c>
      <c r="N225" s="9"/>
      <c r="O225" s="9"/>
      <c r="P225" s="9"/>
      <c r="Q225" s="9"/>
      <c r="R225" s="9"/>
      <c r="S225" s="9"/>
      <c r="T225" s="9"/>
    </row>
    <row r="226" spans="2:20" ht="12.75" x14ac:dyDescent="0.2">
      <c r="B226" s="32"/>
      <c r="D226" s="32"/>
      <c r="F226" s="32"/>
      <c r="H226" s="30"/>
      <c r="I226" s="33"/>
      <c r="J226" s="30"/>
      <c r="K226" s="32"/>
      <c r="L226" s="30"/>
      <c r="M226" s="8">
        <f t="shared" si="0"/>
        <v>0</v>
      </c>
      <c r="N226" s="9"/>
      <c r="O226" s="9"/>
      <c r="P226" s="9"/>
      <c r="Q226" s="9"/>
      <c r="R226" s="9"/>
      <c r="S226" s="9"/>
      <c r="T226" s="9"/>
    </row>
    <row r="227" spans="2:20" ht="12.75" x14ac:dyDescent="0.2">
      <c r="B227" s="32"/>
      <c r="D227" s="32"/>
      <c r="F227" s="32"/>
      <c r="H227" s="30"/>
      <c r="I227" s="33"/>
      <c r="J227" s="30"/>
      <c r="K227" s="32"/>
      <c r="L227" s="30"/>
      <c r="M227" s="8">
        <f t="shared" si="0"/>
        <v>0</v>
      </c>
      <c r="N227" s="9"/>
      <c r="O227" s="9"/>
      <c r="P227" s="9"/>
      <c r="Q227" s="9"/>
      <c r="R227" s="9"/>
      <c r="S227" s="9"/>
      <c r="T227" s="9"/>
    </row>
    <row r="228" spans="2:20" ht="12.75" x14ac:dyDescent="0.2">
      <c r="B228" s="32"/>
      <c r="D228" s="32"/>
      <c r="F228" s="32"/>
      <c r="H228" s="30"/>
      <c r="I228" s="33"/>
      <c r="J228" s="30"/>
      <c r="K228" s="32"/>
      <c r="L228" s="30"/>
      <c r="M228" s="8">
        <f t="shared" si="0"/>
        <v>0</v>
      </c>
      <c r="N228" s="9"/>
      <c r="O228" s="9"/>
      <c r="P228" s="9"/>
      <c r="Q228" s="9"/>
      <c r="R228" s="9"/>
      <c r="S228" s="9"/>
      <c r="T228" s="9"/>
    </row>
    <row r="229" spans="2:20" ht="12.75" x14ac:dyDescent="0.2">
      <c r="B229" s="32"/>
      <c r="D229" s="32"/>
      <c r="F229" s="32"/>
      <c r="H229" s="30"/>
      <c r="I229" s="33"/>
      <c r="J229" s="30"/>
      <c r="K229" s="32"/>
      <c r="L229" s="30"/>
      <c r="M229" s="8">
        <f t="shared" si="0"/>
        <v>0</v>
      </c>
      <c r="N229" s="9"/>
      <c r="O229" s="9"/>
      <c r="P229" s="9"/>
      <c r="Q229" s="9"/>
      <c r="R229" s="9"/>
      <c r="S229" s="9"/>
      <c r="T229" s="9"/>
    </row>
    <row r="230" spans="2:20" ht="12.75" x14ac:dyDescent="0.2">
      <c r="B230" s="32"/>
      <c r="D230" s="32"/>
      <c r="F230" s="32"/>
      <c r="H230" s="30"/>
      <c r="I230" s="33"/>
      <c r="J230" s="30"/>
      <c r="K230" s="32"/>
      <c r="L230" s="30"/>
      <c r="M230" s="8">
        <f t="shared" si="0"/>
        <v>0</v>
      </c>
      <c r="N230" s="9"/>
      <c r="O230" s="9"/>
      <c r="P230" s="9"/>
      <c r="Q230" s="9"/>
      <c r="R230" s="9"/>
      <c r="S230" s="9"/>
      <c r="T230" s="9"/>
    </row>
    <row r="231" spans="2:20" ht="12.75" x14ac:dyDescent="0.2">
      <c r="B231" s="32"/>
      <c r="D231" s="32"/>
      <c r="F231" s="32"/>
      <c r="H231" s="30"/>
      <c r="I231" s="33"/>
      <c r="J231" s="30"/>
      <c r="K231" s="32"/>
      <c r="L231" s="30"/>
      <c r="M231" s="8">
        <f t="shared" si="0"/>
        <v>0</v>
      </c>
      <c r="N231" s="9"/>
      <c r="O231" s="9"/>
      <c r="P231" s="9"/>
      <c r="Q231" s="9"/>
      <c r="R231" s="9"/>
      <c r="S231" s="9"/>
      <c r="T231" s="9"/>
    </row>
    <row r="232" spans="2:20" ht="12.75" x14ac:dyDescent="0.2">
      <c r="B232" s="32"/>
      <c r="D232" s="32"/>
      <c r="F232" s="32"/>
      <c r="H232" s="30"/>
      <c r="I232" s="33"/>
      <c r="J232" s="30"/>
      <c r="K232" s="32"/>
      <c r="L232" s="30"/>
      <c r="M232" s="8">
        <f t="shared" si="0"/>
        <v>0</v>
      </c>
      <c r="N232" s="9"/>
      <c r="O232" s="9"/>
      <c r="P232" s="9"/>
      <c r="Q232" s="9"/>
      <c r="R232" s="9"/>
      <c r="S232" s="9"/>
      <c r="T232" s="9"/>
    </row>
    <row r="233" spans="2:20" ht="12.75" x14ac:dyDescent="0.2">
      <c r="B233" s="32"/>
      <c r="D233" s="32"/>
      <c r="F233" s="32"/>
      <c r="H233" s="30"/>
      <c r="I233" s="33"/>
      <c r="J233" s="30"/>
      <c r="K233" s="32"/>
      <c r="L233" s="30"/>
      <c r="M233" s="8">
        <f t="shared" si="0"/>
        <v>0</v>
      </c>
      <c r="N233" s="9"/>
      <c r="O233" s="9"/>
      <c r="P233" s="9"/>
      <c r="Q233" s="9"/>
      <c r="R233" s="9"/>
      <c r="S233" s="9"/>
      <c r="T233" s="9"/>
    </row>
    <row r="234" spans="2:20" ht="12.75" x14ac:dyDescent="0.2">
      <c r="B234" s="32"/>
      <c r="D234" s="32"/>
      <c r="F234" s="32"/>
      <c r="H234" s="30"/>
      <c r="I234" s="33"/>
      <c r="J234" s="30"/>
      <c r="K234" s="32"/>
      <c r="L234" s="30"/>
      <c r="M234" s="8">
        <f t="shared" si="0"/>
        <v>0</v>
      </c>
      <c r="N234" s="9"/>
      <c r="O234" s="9"/>
      <c r="P234" s="9"/>
      <c r="Q234" s="9"/>
      <c r="R234" s="9"/>
      <c r="S234" s="9"/>
      <c r="T234" s="9"/>
    </row>
    <row r="235" spans="2:20" ht="12.75" x14ac:dyDescent="0.2">
      <c r="B235" s="32"/>
      <c r="D235" s="32"/>
      <c r="F235" s="32"/>
      <c r="H235" s="30"/>
      <c r="I235" s="33"/>
      <c r="J235" s="30"/>
      <c r="K235" s="32"/>
      <c r="L235" s="30"/>
      <c r="M235" s="8">
        <f t="shared" si="0"/>
        <v>0</v>
      </c>
      <c r="N235" s="9"/>
      <c r="O235" s="9"/>
      <c r="P235" s="9"/>
      <c r="Q235" s="9"/>
      <c r="R235" s="9"/>
      <c r="S235" s="9"/>
      <c r="T235" s="9"/>
    </row>
    <row r="236" spans="2:20" ht="12.75" x14ac:dyDescent="0.2">
      <c r="B236" s="32"/>
      <c r="D236" s="32"/>
      <c r="F236" s="32"/>
      <c r="H236" s="30"/>
      <c r="I236" s="33"/>
      <c r="J236" s="30"/>
      <c r="K236" s="32"/>
      <c r="L236" s="30"/>
      <c r="M236" s="8">
        <f t="shared" si="0"/>
        <v>0</v>
      </c>
      <c r="N236" s="9"/>
      <c r="O236" s="9"/>
      <c r="P236" s="9"/>
      <c r="Q236" s="9"/>
      <c r="R236" s="9"/>
      <c r="S236" s="9"/>
      <c r="T236" s="9"/>
    </row>
    <row r="237" spans="2:20" ht="12.75" x14ac:dyDescent="0.2">
      <c r="B237" s="32"/>
      <c r="D237" s="32"/>
      <c r="F237" s="32"/>
      <c r="H237" s="30"/>
      <c r="I237" s="33"/>
      <c r="J237" s="30"/>
      <c r="K237" s="32"/>
      <c r="L237" s="30"/>
      <c r="M237" s="8">
        <f t="shared" si="0"/>
        <v>0</v>
      </c>
      <c r="N237" s="9"/>
      <c r="O237" s="9"/>
      <c r="P237" s="9"/>
      <c r="Q237" s="9"/>
      <c r="R237" s="9"/>
      <c r="S237" s="9"/>
      <c r="T237" s="9"/>
    </row>
    <row r="238" spans="2:20" ht="12.75" x14ac:dyDescent="0.2">
      <c r="B238" s="32"/>
      <c r="D238" s="32"/>
      <c r="F238" s="32"/>
      <c r="H238" s="30"/>
      <c r="I238" s="33"/>
      <c r="J238" s="30"/>
      <c r="K238" s="32"/>
      <c r="L238" s="30"/>
      <c r="M238" s="8">
        <f t="shared" si="0"/>
        <v>0</v>
      </c>
      <c r="N238" s="9"/>
      <c r="O238" s="9"/>
      <c r="P238" s="9"/>
      <c r="Q238" s="9"/>
      <c r="R238" s="9"/>
      <c r="S238" s="9"/>
      <c r="T238" s="9"/>
    </row>
    <row r="239" spans="2:20" ht="12.75" x14ac:dyDescent="0.2">
      <c r="B239" s="32"/>
      <c r="D239" s="32"/>
      <c r="F239" s="32"/>
      <c r="H239" s="30"/>
      <c r="I239" s="33"/>
      <c r="J239" s="30"/>
      <c r="K239" s="32"/>
      <c r="L239" s="30"/>
      <c r="M239" s="8">
        <f t="shared" si="0"/>
        <v>0</v>
      </c>
      <c r="N239" s="9"/>
      <c r="O239" s="9"/>
      <c r="P239" s="9"/>
      <c r="Q239" s="9"/>
      <c r="R239" s="9"/>
      <c r="S239" s="9"/>
      <c r="T239" s="9"/>
    </row>
    <row r="240" spans="2:20" ht="12.75" x14ac:dyDescent="0.2">
      <c r="B240" s="32"/>
      <c r="D240" s="32"/>
      <c r="F240" s="32"/>
      <c r="H240" s="30"/>
      <c r="I240" s="33"/>
      <c r="J240" s="30"/>
      <c r="K240" s="32"/>
      <c r="L240" s="30"/>
      <c r="M240" s="8">
        <f t="shared" si="0"/>
        <v>0</v>
      </c>
      <c r="N240" s="9"/>
      <c r="O240" s="9"/>
      <c r="P240" s="9"/>
      <c r="Q240" s="9"/>
      <c r="R240" s="9"/>
      <c r="S240" s="9"/>
      <c r="T240" s="9"/>
    </row>
    <row r="241" spans="2:20" ht="12.75" x14ac:dyDescent="0.2">
      <c r="B241" s="32"/>
      <c r="D241" s="32"/>
      <c r="F241" s="32"/>
      <c r="H241" s="30"/>
      <c r="I241" s="33"/>
      <c r="J241" s="30"/>
      <c r="K241" s="32"/>
      <c r="L241" s="30"/>
      <c r="M241" s="8">
        <f t="shared" si="0"/>
        <v>0</v>
      </c>
      <c r="N241" s="9"/>
      <c r="O241" s="9"/>
      <c r="P241" s="9"/>
      <c r="Q241" s="9"/>
      <c r="R241" s="9"/>
      <c r="S241" s="9"/>
      <c r="T241" s="9"/>
    </row>
    <row r="242" spans="2:20" ht="12.75" x14ac:dyDescent="0.2">
      <c r="B242" s="32"/>
      <c r="D242" s="32"/>
      <c r="F242" s="32"/>
      <c r="H242" s="30"/>
      <c r="I242" s="33"/>
      <c r="J242" s="30"/>
      <c r="K242" s="32"/>
      <c r="L242" s="30"/>
      <c r="M242" s="8">
        <f t="shared" si="0"/>
        <v>0</v>
      </c>
      <c r="N242" s="9"/>
      <c r="O242" s="9"/>
      <c r="P242" s="9"/>
      <c r="Q242" s="9"/>
      <c r="R242" s="9"/>
      <c r="S242" s="9"/>
      <c r="T242" s="9"/>
    </row>
    <row r="243" spans="2:20" ht="12.75" x14ac:dyDescent="0.2">
      <c r="B243" s="32"/>
      <c r="D243" s="32"/>
      <c r="F243" s="32"/>
      <c r="H243" s="30"/>
      <c r="I243" s="33"/>
      <c r="J243" s="30"/>
      <c r="K243" s="32"/>
      <c r="L243" s="30"/>
      <c r="M243" s="8">
        <f t="shared" si="0"/>
        <v>0</v>
      </c>
      <c r="N243" s="9"/>
      <c r="O243" s="9"/>
      <c r="P243" s="9"/>
      <c r="Q243" s="9"/>
      <c r="R243" s="9"/>
      <c r="S243" s="9"/>
      <c r="T243" s="9"/>
    </row>
    <row r="244" spans="2:20" ht="12.75" x14ac:dyDescent="0.2">
      <c r="B244" s="32"/>
      <c r="D244" s="32"/>
      <c r="F244" s="32"/>
      <c r="H244" s="30"/>
      <c r="I244" s="33"/>
      <c r="J244" s="30"/>
      <c r="K244" s="32"/>
      <c r="L244" s="30"/>
      <c r="M244" s="8">
        <f t="shared" si="0"/>
        <v>0</v>
      </c>
      <c r="N244" s="9"/>
      <c r="O244" s="9"/>
      <c r="P244" s="9"/>
      <c r="Q244" s="9"/>
      <c r="R244" s="9"/>
      <c r="S244" s="9"/>
      <c r="T244" s="9"/>
    </row>
    <row r="245" spans="2:20" ht="12.75" x14ac:dyDescent="0.2">
      <c r="B245" s="32"/>
      <c r="D245" s="32"/>
      <c r="F245" s="32"/>
      <c r="H245" s="30"/>
      <c r="I245" s="33"/>
      <c r="J245" s="30"/>
      <c r="K245" s="32"/>
      <c r="L245" s="30"/>
      <c r="M245" s="8">
        <f t="shared" si="0"/>
        <v>0</v>
      </c>
      <c r="N245" s="9"/>
      <c r="O245" s="9"/>
      <c r="P245" s="9"/>
      <c r="Q245" s="9"/>
      <c r="R245" s="9"/>
      <c r="S245" s="9"/>
      <c r="T245" s="9"/>
    </row>
    <row r="246" spans="2:20" ht="12.75" x14ac:dyDescent="0.2">
      <c r="B246" s="32"/>
      <c r="D246" s="32"/>
      <c r="F246" s="32"/>
      <c r="H246" s="30"/>
      <c r="I246" s="33"/>
      <c r="J246" s="30"/>
      <c r="K246" s="32"/>
      <c r="L246" s="30"/>
      <c r="M246" s="8">
        <f t="shared" si="0"/>
        <v>0</v>
      </c>
      <c r="N246" s="9"/>
      <c r="O246" s="9"/>
      <c r="P246" s="9"/>
      <c r="Q246" s="9"/>
      <c r="R246" s="9"/>
      <c r="S246" s="9"/>
      <c r="T246" s="9"/>
    </row>
    <row r="247" spans="2:20" ht="12.75" x14ac:dyDescent="0.2">
      <c r="B247" s="32"/>
      <c r="D247" s="32"/>
      <c r="F247" s="32"/>
      <c r="H247" s="30"/>
      <c r="I247" s="33"/>
      <c r="J247" s="30"/>
      <c r="K247" s="32"/>
      <c r="L247" s="30"/>
      <c r="M247" s="8">
        <f t="shared" si="0"/>
        <v>0</v>
      </c>
      <c r="N247" s="9"/>
      <c r="O247" s="9"/>
      <c r="P247" s="9"/>
      <c r="Q247" s="9"/>
      <c r="R247" s="9"/>
      <c r="S247" s="9"/>
      <c r="T247" s="9"/>
    </row>
    <row r="248" spans="2:20" ht="12.75" x14ac:dyDescent="0.2">
      <c r="B248" s="32"/>
      <c r="D248" s="32"/>
      <c r="F248" s="32"/>
      <c r="H248" s="30"/>
      <c r="I248" s="33"/>
      <c r="J248" s="30"/>
      <c r="K248" s="32"/>
      <c r="L248" s="30"/>
      <c r="M248" s="8">
        <f t="shared" si="0"/>
        <v>0</v>
      </c>
      <c r="N248" s="9"/>
      <c r="O248" s="9"/>
      <c r="P248" s="9"/>
      <c r="Q248" s="9"/>
      <c r="R248" s="9"/>
      <c r="S248" s="9"/>
      <c r="T248" s="9"/>
    </row>
    <row r="249" spans="2:20" ht="12.75" x14ac:dyDescent="0.2">
      <c r="B249" s="32"/>
      <c r="D249" s="32"/>
      <c r="F249" s="32"/>
      <c r="H249" s="30"/>
      <c r="I249" s="33"/>
      <c r="J249" s="30"/>
      <c r="K249" s="32"/>
      <c r="L249" s="30"/>
      <c r="M249" s="8">
        <f t="shared" si="0"/>
        <v>0</v>
      </c>
      <c r="N249" s="9"/>
      <c r="O249" s="9"/>
      <c r="P249" s="9"/>
      <c r="Q249" s="9"/>
      <c r="R249" s="9"/>
      <c r="S249" s="9"/>
      <c r="T249" s="9"/>
    </row>
    <row r="250" spans="2:20" ht="12.75" x14ac:dyDescent="0.2">
      <c r="B250" s="32"/>
      <c r="D250" s="32"/>
      <c r="F250" s="32"/>
      <c r="H250" s="30"/>
      <c r="I250" s="33"/>
      <c r="J250" s="30"/>
      <c r="K250" s="32"/>
      <c r="L250" s="30"/>
      <c r="M250" s="8">
        <f t="shared" si="0"/>
        <v>0</v>
      </c>
      <c r="N250" s="9"/>
      <c r="O250" s="9"/>
      <c r="P250" s="9"/>
      <c r="Q250" s="9"/>
      <c r="R250" s="9"/>
      <c r="S250" s="9"/>
      <c r="T250" s="9"/>
    </row>
    <row r="251" spans="2:20" ht="12.75" x14ac:dyDescent="0.2">
      <c r="B251" s="32"/>
      <c r="D251" s="32"/>
      <c r="F251" s="32"/>
      <c r="H251" s="30"/>
      <c r="I251" s="33"/>
      <c r="J251" s="30"/>
      <c r="K251" s="32"/>
      <c r="L251" s="30"/>
      <c r="M251" s="8">
        <f t="shared" si="0"/>
        <v>0</v>
      </c>
      <c r="N251" s="9"/>
      <c r="O251" s="9"/>
      <c r="P251" s="9"/>
      <c r="Q251" s="9"/>
      <c r="R251" s="9"/>
      <c r="S251" s="9"/>
      <c r="T251" s="9"/>
    </row>
    <row r="252" spans="2:20" ht="12.75" x14ac:dyDescent="0.2">
      <c r="B252" s="32"/>
      <c r="D252" s="32"/>
      <c r="F252" s="32"/>
      <c r="H252" s="30"/>
      <c r="I252" s="33"/>
      <c r="J252" s="30"/>
      <c r="K252" s="32"/>
      <c r="L252" s="30"/>
      <c r="M252" s="8">
        <f t="shared" si="0"/>
        <v>0</v>
      </c>
      <c r="N252" s="9"/>
      <c r="O252" s="9"/>
      <c r="P252" s="9"/>
      <c r="Q252" s="9"/>
      <c r="R252" s="9"/>
      <c r="S252" s="9"/>
      <c r="T252" s="9"/>
    </row>
    <row r="253" spans="2:20" ht="12.75" x14ac:dyDescent="0.2">
      <c r="B253" s="32"/>
      <c r="D253" s="32"/>
      <c r="F253" s="32"/>
      <c r="H253" s="30"/>
      <c r="I253" s="33"/>
      <c r="J253" s="30"/>
      <c r="K253" s="32"/>
      <c r="L253" s="30"/>
      <c r="M253" s="8">
        <f t="shared" si="0"/>
        <v>0</v>
      </c>
      <c r="N253" s="9"/>
      <c r="O253" s="9"/>
      <c r="P253" s="9"/>
      <c r="Q253" s="9"/>
      <c r="R253" s="9"/>
      <c r="S253" s="9"/>
      <c r="T253" s="9"/>
    </row>
    <row r="254" spans="2:20" ht="12.75" x14ac:dyDescent="0.2">
      <c r="B254" s="32"/>
      <c r="D254" s="32"/>
      <c r="F254" s="32"/>
      <c r="H254" s="30"/>
      <c r="I254" s="33"/>
      <c r="J254" s="30"/>
      <c r="K254" s="32"/>
      <c r="L254" s="30"/>
      <c r="M254" s="8">
        <f t="shared" si="0"/>
        <v>0</v>
      </c>
      <c r="N254" s="9"/>
      <c r="O254" s="9"/>
      <c r="P254" s="9"/>
      <c r="Q254" s="9"/>
      <c r="R254" s="9"/>
      <c r="S254" s="9"/>
      <c r="T254" s="9"/>
    </row>
    <row r="255" spans="2:20" ht="12.75" x14ac:dyDescent="0.2">
      <c r="B255" s="32"/>
      <c r="D255" s="32"/>
      <c r="F255" s="32"/>
      <c r="H255" s="30"/>
      <c r="I255" s="33"/>
      <c r="J255" s="30"/>
      <c r="K255" s="32"/>
      <c r="L255" s="30"/>
      <c r="M255" s="8">
        <f t="shared" si="0"/>
        <v>0</v>
      </c>
      <c r="N255" s="9"/>
      <c r="O255" s="9"/>
      <c r="P255" s="9"/>
      <c r="Q255" s="9"/>
      <c r="R255" s="9"/>
      <c r="S255" s="9"/>
      <c r="T255" s="9"/>
    </row>
    <row r="256" spans="2:20" ht="12.75" x14ac:dyDescent="0.2">
      <c r="B256" s="32"/>
      <c r="D256" s="32"/>
      <c r="F256" s="32"/>
      <c r="H256" s="30"/>
      <c r="I256" s="33"/>
      <c r="J256" s="30"/>
      <c r="K256" s="32"/>
      <c r="L256" s="30"/>
      <c r="M256" s="8">
        <f t="shared" si="0"/>
        <v>0</v>
      </c>
      <c r="N256" s="9"/>
      <c r="O256" s="9"/>
      <c r="P256" s="9"/>
      <c r="Q256" s="9"/>
      <c r="R256" s="9"/>
      <c r="S256" s="9"/>
      <c r="T256" s="9"/>
    </row>
    <row r="257" spans="2:20" ht="12.75" x14ac:dyDescent="0.2">
      <c r="B257" s="32"/>
      <c r="D257" s="32"/>
      <c r="F257" s="32"/>
      <c r="H257" s="30"/>
      <c r="I257" s="33"/>
      <c r="J257" s="30"/>
      <c r="K257" s="32"/>
      <c r="L257" s="30"/>
      <c r="M257" s="8">
        <f t="shared" si="0"/>
        <v>0</v>
      </c>
      <c r="N257" s="9"/>
      <c r="O257" s="9"/>
      <c r="P257" s="9"/>
      <c r="Q257" s="9"/>
      <c r="R257" s="9"/>
      <c r="S257" s="9"/>
      <c r="T257" s="9"/>
    </row>
    <row r="258" spans="2:20" ht="12.75" x14ac:dyDescent="0.2">
      <c r="B258" s="32"/>
      <c r="D258" s="32"/>
      <c r="F258" s="32"/>
      <c r="H258" s="30"/>
      <c r="I258" s="33"/>
      <c r="J258" s="30"/>
      <c r="K258" s="32"/>
      <c r="L258" s="30"/>
      <c r="M258" s="8">
        <f t="shared" si="0"/>
        <v>0</v>
      </c>
      <c r="N258" s="9"/>
      <c r="O258" s="9"/>
      <c r="P258" s="9"/>
      <c r="Q258" s="9"/>
      <c r="R258" s="9"/>
      <c r="S258" s="9"/>
      <c r="T258" s="9"/>
    </row>
    <row r="259" spans="2:20" ht="12.75" x14ac:dyDescent="0.2">
      <c r="B259" s="32"/>
      <c r="D259" s="32"/>
      <c r="F259" s="32"/>
      <c r="H259" s="30"/>
      <c r="I259" s="33"/>
      <c r="J259" s="30"/>
      <c r="K259" s="32"/>
      <c r="L259" s="30"/>
      <c r="M259" s="8">
        <f t="shared" si="0"/>
        <v>0</v>
      </c>
      <c r="N259" s="9"/>
      <c r="O259" s="9"/>
      <c r="P259" s="9"/>
      <c r="Q259" s="9"/>
      <c r="R259" s="9"/>
      <c r="S259" s="9"/>
      <c r="T259" s="9"/>
    </row>
    <row r="260" spans="2:20" ht="12.75" x14ac:dyDescent="0.2">
      <c r="B260" s="32"/>
      <c r="D260" s="32"/>
      <c r="F260" s="32"/>
      <c r="H260" s="30"/>
      <c r="I260" s="33"/>
      <c r="J260" s="30"/>
      <c r="K260" s="32"/>
      <c r="L260" s="30"/>
      <c r="M260" s="8">
        <f t="shared" si="0"/>
        <v>0</v>
      </c>
      <c r="N260" s="9"/>
      <c r="O260" s="9"/>
      <c r="P260" s="9"/>
      <c r="Q260" s="9"/>
      <c r="R260" s="9"/>
      <c r="S260" s="9"/>
      <c r="T260" s="9"/>
    </row>
    <row r="261" spans="2:20" ht="12.75" x14ac:dyDescent="0.2">
      <c r="B261" s="32"/>
      <c r="D261" s="32"/>
      <c r="F261" s="32"/>
      <c r="H261" s="30"/>
      <c r="I261" s="33"/>
      <c r="J261" s="30"/>
      <c r="K261" s="32"/>
      <c r="L261" s="30"/>
      <c r="M261" s="8">
        <f t="shared" si="0"/>
        <v>0</v>
      </c>
      <c r="N261" s="9"/>
      <c r="O261" s="9"/>
      <c r="P261" s="9"/>
      <c r="Q261" s="9"/>
      <c r="R261" s="9"/>
      <c r="S261" s="9"/>
      <c r="T261" s="9"/>
    </row>
    <row r="262" spans="2:20" ht="12.75" x14ac:dyDescent="0.2">
      <c r="B262" s="32"/>
      <c r="D262" s="32"/>
      <c r="F262" s="32"/>
      <c r="H262" s="30"/>
      <c r="I262" s="33"/>
      <c r="J262" s="30"/>
      <c r="K262" s="32"/>
      <c r="L262" s="30"/>
      <c r="M262" s="8">
        <f t="shared" si="0"/>
        <v>0</v>
      </c>
      <c r="N262" s="9"/>
      <c r="O262" s="9"/>
      <c r="P262" s="9"/>
      <c r="Q262" s="9"/>
      <c r="R262" s="9"/>
      <c r="S262" s="9"/>
      <c r="T262" s="9"/>
    </row>
    <row r="263" spans="2:20" ht="12.75" x14ac:dyDescent="0.2">
      <c r="B263" s="32"/>
      <c r="D263" s="32"/>
      <c r="F263" s="32"/>
      <c r="H263" s="30"/>
      <c r="I263" s="33"/>
      <c r="J263" s="30"/>
      <c r="K263" s="32"/>
      <c r="L263" s="30"/>
      <c r="M263" s="8">
        <f t="shared" si="0"/>
        <v>0</v>
      </c>
      <c r="N263" s="9"/>
      <c r="O263" s="9"/>
      <c r="P263" s="9"/>
      <c r="Q263" s="9"/>
      <c r="R263" s="9"/>
      <c r="S263" s="9"/>
      <c r="T263" s="9"/>
    </row>
    <row r="264" spans="2:20" ht="12.75" x14ac:dyDescent="0.2">
      <c r="B264" s="32"/>
      <c r="D264" s="32"/>
      <c r="F264" s="32"/>
      <c r="H264" s="30"/>
      <c r="I264" s="33"/>
      <c r="J264" s="30"/>
      <c r="K264" s="32"/>
      <c r="L264" s="30"/>
      <c r="M264" s="8">
        <f t="shared" si="0"/>
        <v>0</v>
      </c>
      <c r="N264" s="9"/>
      <c r="O264" s="9"/>
      <c r="P264" s="9"/>
      <c r="Q264" s="9"/>
      <c r="R264" s="9"/>
      <c r="S264" s="9"/>
      <c r="T264" s="9"/>
    </row>
    <row r="265" spans="2:20" ht="12.75" x14ac:dyDescent="0.2">
      <c r="B265" s="32"/>
      <c r="D265" s="32"/>
      <c r="F265" s="32"/>
      <c r="H265" s="30"/>
      <c r="I265" s="33"/>
      <c r="J265" s="30"/>
      <c r="K265" s="32"/>
      <c r="L265" s="30"/>
      <c r="M265" s="8">
        <f t="shared" ref="M265:M519" si="4">I265*H265</f>
        <v>0</v>
      </c>
      <c r="N265" s="9"/>
      <c r="O265" s="9"/>
      <c r="P265" s="9"/>
      <c r="Q265" s="9"/>
      <c r="R265" s="9"/>
      <c r="S265" s="9"/>
      <c r="T265" s="9"/>
    </row>
    <row r="266" spans="2:20" ht="12.75" x14ac:dyDescent="0.2">
      <c r="B266" s="32"/>
      <c r="D266" s="32"/>
      <c r="F266" s="32"/>
      <c r="H266" s="30"/>
      <c r="I266" s="33"/>
      <c r="J266" s="30"/>
      <c r="K266" s="32"/>
      <c r="L266" s="30"/>
      <c r="M266" s="8">
        <f t="shared" si="4"/>
        <v>0</v>
      </c>
      <c r="N266" s="9"/>
      <c r="O266" s="9"/>
      <c r="P266" s="9"/>
      <c r="Q266" s="9"/>
      <c r="R266" s="9"/>
      <c r="S266" s="9"/>
      <c r="T266" s="9"/>
    </row>
    <row r="267" spans="2:20" ht="12.75" x14ac:dyDescent="0.2">
      <c r="B267" s="32"/>
      <c r="D267" s="32"/>
      <c r="F267" s="32"/>
      <c r="H267" s="30"/>
      <c r="I267" s="33"/>
      <c r="J267" s="30"/>
      <c r="K267" s="32"/>
      <c r="L267" s="30"/>
      <c r="M267" s="8">
        <f t="shared" si="4"/>
        <v>0</v>
      </c>
      <c r="N267" s="9"/>
      <c r="O267" s="9"/>
      <c r="P267" s="9"/>
      <c r="Q267" s="9"/>
      <c r="R267" s="9"/>
      <c r="S267" s="9"/>
      <c r="T267" s="9"/>
    </row>
    <row r="268" spans="2:20" ht="12.75" x14ac:dyDescent="0.2">
      <c r="B268" s="32"/>
      <c r="D268" s="32"/>
      <c r="F268" s="32"/>
      <c r="H268" s="30"/>
      <c r="I268" s="33"/>
      <c r="J268" s="30"/>
      <c r="K268" s="32"/>
      <c r="L268" s="30"/>
      <c r="M268" s="8">
        <f t="shared" si="4"/>
        <v>0</v>
      </c>
      <c r="N268" s="9"/>
      <c r="O268" s="9"/>
      <c r="P268" s="9"/>
      <c r="Q268" s="9"/>
      <c r="R268" s="9"/>
      <c r="S268" s="9"/>
      <c r="T268" s="9"/>
    </row>
    <row r="269" spans="2:20" ht="12.75" x14ac:dyDescent="0.2">
      <c r="B269" s="32"/>
      <c r="D269" s="32"/>
      <c r="F269" s="32"/>
      <c r="H269" s="30"/>
      <c r="I269" s="33"/>
      <c r="J269" s="30"/>
      <c r="K269" s="32"/>
      <c r="L269" s="30"/>
      <c r="M269" s="8">
        <f t="shared" si="4"/>
        <v>0</v>
      </c>
      <c r="N269" s="9"/>
      <c r="O269" s="9"/>
      <c r="P269" s="9"/>
      <c r="Q269" s="9"/>
      <c r="R269" s="9"/>
      <c r="S269" s="9"/>
      <c r="T269" s="9"/>
    </row>
    <row r="270" spans="2:20" ht="12.75" x14ac:dyDescent="0.2">
      <c r="B270" s="32"/>
      <c r="D270" s="32"/>
      <c r="F270" s="32"/>
      <c r="H270" s="30"/>
      <c r="I270" s="33"/>
      <c r="J270" s="30"/>
      <c r="K270" s="32"/>
      <c r="L270" s="30"/>
      <c r="M270" s="8">
        <f t="shared" si="4"/>
        <v>0</v>
      </c>
      <c r="N270" s="9"/>
      <c r="O270" s="9"/>
      <c r="P270" s="9"/>
      <c r="Q270" s="9"/>
      <c r="R270" s="9"/>
      <c r="S270" s="9"/>
      <c r="T270" s="9"/>
    </row>
    <row r="271" spans="2:20" ht="12.75" x14ac:dyDescent="0.2">
      <c r="B271" s="32"/>
      <c r="D271" s="32"/>
      <c r="F271" s="32"/>
      <c r="H271" s="30"/>
      <c r="I271" s="33"/>
      <c r="J271" s="30"/>
      <c r="K271" s="32"/>
      <c r="L271" s="30"/>
      <c r="M271" s="8">
        <f t="shared" si="4"/>
        <v>0</v>
      </c>
      <c r="N271" s="9"/>
      <c r="O271" s="9"/>
      <c r="P271" s="9"/>
      <c r="Q271" s="9"/>
      <c r="R271" s="9"/>
      <c r="S271" s="9"/>
      <c r="T271" s="9"/>
    </row>
    <row r="272" spans="2:20" ht="12.75" x14ac:dyDescent="0.2">
      <c r="B272" s="32"/>
      <c r="D272" s="32"/>
      <c r="F272" s="32"/>
      <c r="H272" s="30"/>
      <c r="I272" s="33"/>
      <c r="J272" s="30"/>
      <c r="K272" s="32"/>
      <c r="L272" s="30"/>
      <c r="M272" s="8">
        <f t="shared" si="4"/>
        <v>0</v>
      </c>
      <c r="N272" s="9"/>
      <c r="O272" s="9"/>
      <c r="P272" s="9"/>
      <c r="Q272" s="9"/>
      <c r="R272" s="9"/>
      <c r="S272" s="9"/>
      <c r="T272" s="9"/>
    </row>
    <row r="273" spans="2:20" ht="12.75" x14ac:dyDescent="0.2">
      <c r="B273" s="32"/>
      <c r="D273" s="32"/>
      <c r="F273" s="32"/>
      <c r="H273" s="30"/>
      <c r="I273" s="33"/>
      <c r="J273" s="30"/>
      <c r="K273" s="32"/>
      <c r="L273" s="30"/>
      <c r="M273" s="8">
        <f t="shared" si="4"/>
        <v>0</v>
      </c>
      <c r="N273" s="9"/>
      <c r="O273" s="9"/>
      <c r="P273" s="9"/>
      <c r="Q273" s="9"/>
      <c r="R273" s="9"/>
      <c r="S273" s="9"/>
      <c r="T273" s="9"/>
    </row>
    <row r="274" spans="2:20" ht="12.75" x14ac:dyDescent="0.2">
      <c r="B274" s="32"/>
      <c r="D274" s="32"/>
      <c r="F274" s="32"/>
      <c r="H274" s="30"/>
      <c r="I274" s="33"/>
      <c r="J274" s="30"/>
      <c r="K274" s="32"/>
      <c r="L274" s="30"/>
      <c r="M274" s="8">
        <f t="shared" si="4"/>
        <v>0</v>
      </c>
      <c r="N274" s="9"/>
      <c r="O274" s="9"/>
      <c r="P274" s="9"/>
      <c r="Q274" s="9"/>
      <c r="R274" s="9"/>
      <c r="S274" s="9"/>
      <c r="T274" s="9"/>
    </row>
    <row r="275" spans="2:20" ht="12.75" x14ac:dyDescent="0.2">
      <c r="B275" s="32"/>
      <c r="D275" s="32"/>
      <c r="F275" s="32"/>
      <c r="H275" s="30"/>
      <c r="I275" s="33"/>
      <c r="J275" s="30"/>
      <c r="K275" s="32"/>
      <c r="L275" s="30"/>
      <c r="M275" s="8">
        <f t="shared" si="4"/>
        <v>0</v>
      </c>
      <c r="N275" s="9"/>
      <c r="O275" s="9"/>
      <c r="P275" s="9"/>
      <c r="Q275" s="9"/>
      <c r="R275" s="9"/>
      <c r="S275" s="9"/>
      <c r="T275" s="9"/>
    </row>
    <row r="276" spans="2:20" ht="12.75" x14ac:dyDescent="0.2">
      <c r="B276" s="32"/>
      <c r="D276" s="32"/>
      <c r="F276" s="32"/>
      <c r="H276" s="30"/>
      <c r="I276" s="33"/>
      <c r="J276" s="30"/>
      <c r="K276" s="32"/>
      <c r="L276" s="30"/>
      <c r="M276" s="8">
        <f t="shared" si="4"/>
        <v>0</v>
      </c>
      <c r="N276" s="9"/>
      <c r="O276" s="9"/>
      <c r="P276" s="9"/>
      <c r="Q276" s="9"/>
      <c r="R276" s="9"/>
      <c r="S276" s="9"/>
      <c r="T276" s="9"/>
    </row>
    <row r="277" spans="2:20" ht="12.75" x14ac:dyDescent="0.2">
      <c r="B277" s="32"/>
      <c r="D277" s="32"/>
      <c r="F277" s="32"/>
      <c r="H277" s="30"/>
      <c r="I277" s="33"/>
      <c r="J277" s="30"/>
      <c r="K277" s="32"/>
      <c r="L277" s="30"/>
      <c r="M277" s="8">
        <f t="shared" si="4"/>
        <v>0</v>
      </c>
      <c r="N277" s="9"/>
      <c r="O277" s="9"/>
      <c r="P277" s="9"/>
      <c r="Q277" s="9"/>
      <c r="R277" s="9"/>
      <c r="S277" s="9"/>
      <c r="T277" s="9"/>
    </row>
    <row r="278" spans="2:20" ht="12.75" x14ac:dyDescent="0.2">
      <c r="B278" s="32"/>
      <c r="D278" s="32"/>
      <c r="F278" s="32"/>
      <c r="H278" s="30"/>
      <c r="I278" s="33"/>
      <c r="J278" s="30"/>
      <c r="K278" s="32"/>
      <c r="L278" s="30"/>
      <c r="M278" s="8">
        <f t="shared" si="4"/>
        <v>0</v>
      </c>
      <c r="N278" s="9"/>
      <c r="O278" s="9"/>
      <c r="P278" s="9"/>
      <c r="Q278" s="9"/>
      <c r="R278" s="9"/>
      <c r="S278" s="9"/>
      <c r="T278" s="9"/>
    </row>
    <row r="279" spans="2:20" ht="12.75" x14ac:dyDescent="0.2">
      <c r="B279" s="32"/>
      <c r="D279" s="32"/>
      <c r="F279" s="32"/>
      <c r="H279" s="30"/>
      <c r="I279" s="33"/>
      <c r="J279" s="30"/>
      <c r="K279" s="32"/>
      <c r="L279" s="30"/>
      <c r="M279" s="8">
        <f t="shared" si="4"/>
        <v>0</v>
      </c>
      <c r="N279" s="9"/>
      <c r="O279" s="9"/>
      <c r="P279" s="9"/>
      <c r="Q279" s="9"/>
      <c r="R279" s="9"/>
      <c r="S279" s="9"/>
      <c r="T279" s="9"/>
    </row>
    <row r="280" spans="2:20" ht="12.75" x14ac:dyDescent="0.2">
      <c r="B280" s="32"/>
      <c r="D280" s="32"/>
      <c r="F280" s="32"/>
      <c r="H280" s="30"/>
      <c r="I280" s="33"/>
      <c r="J280" s="30"/>
      <c r="K280" s="32"/>
      <c r="L280" s="30"/>
      <c r="M280" s="8">
        <f t="shared" si="4"/>
        <v>0</v>
      </c>
      <c r="N280" s="9"/>
      <c r="O280" s="9"/>
      <c r="P280" s="9"/>
      <c r="Q280" s="9"/>
      <c r="R280" s="9"/>
      <c r="S280" s="9"/>
      <c r="T280" s="9"/>
    </row>
    <row r="281" spans="2:20" ht="12.75" x14ac:dyDescent="0.2">
      <c r="B281" s="32"/>
      <c r="D281" s="32"/>
      <c r="F281" s="32"/>
      <c r="H281" s="30"/>
      <c r="I281" s="33"/>
      <c r="J281" s="30"/>
      <c r="K281" s="32"/>
      <c r="L281" s="30"/>
      <c r="M281" s="8">
        <f t="shared" si="4"/>
        <v>0</v>
      </c>
      <c r="N281" s="9"/>
      <c r="O281" s="9"/>
      <c r="P281" s="9"/>
      <c r="Q281" s="9"/>
      <c r="R281" s="9"/>
      <c r="S281" s="9"/>
      <c r="T281" s="9"/>
    </row>
    <row r="282" spans="2:20" ht="12.75" x14ac:dyDescent="0.2">
      <c r="B282" s="32"/>
      <c r="D282" s="32"/>
      <c r="F282" s="32"/>
      <c r="H282" s="30"/>
      <c r="I282" s="33"/>
      <c r="J282" s="30"/>
      <c r="K282" s="32"/>
      <c r="L282" s="30"/>
      <c r="M282" s="8">
        <f t="shared" si="4"/>
        <v>0</v>
      </c>
      <c r="N282" s="9"/>
      <c r="O282" s="9"/>
      <c r="P282" s="9"/>
      <c r="Q282" s="9"/>
      <c r="R282" s="9"/>
      <c r="S282" s="9"/>
      <c r="T282" s="9"/>
    </row>
    <row r="283" spans="2:20" ht="12.75" x14ac:dyDescent="0.2">
      <c r="B283" s="32"/>
      <c r="D283" s="32"/>
      <c r="F283" s="32"/>
      <c r="H283" s="30"/>
      <c r="I283" s="33"/>
      <c r="J283" s="30"/>
      <c r="K283" s="32"/>
      <c r="L283" s="30"/>
      <c r="M283" s="8">
        <f t="shared" si="4"/>
        <v>0</v>
      </c>
      <c r="N283" s="9"/>
      <c r="O283" s="9"/>
      <c r="P283" s="9"/>
      <c r="Q283" s="9"/>
      <c r="R283" s="9"/>
      <c r="S283" s="9"/>
      <c r="T283" s="9"/>
    </row>
    <row r="284" spans="2:20" ht="12.75" x14ac:dyDescent="0.2">
      <c r="B284" s="32"/>
      <c r="D284" s="32"/>
      <c r="F284" s="32"/>
      <c r="H284" s="30"/>
      <c r="I284" s="33"/>
      <c r="J284" s="30"/>
      <c r="K284" s="32"/>
      <c r="L284" s="30"/>
      <c r="M284" s="8">
        <f t="shared" si="4"/>
        <v>0</v>
      </c>
      <c r="N284" s="9"/>
      <c r="O284" s="9"/>
      <c r="P284" s="9"/>
      <c r="Q284" s="9"/>
      <c r="R284" s="9"/>
      <c r="S284" s="9"/>
      <c r="T284" s="9"/>
    </row>
    <row r="285" spans="2:20" ht="12.75" x14ac:dyDescent="0.2">
      <c r="B285" s="32"/>
      <c r="D285" s="32"/>
      <c r="F285" s="32"/>
      <c r="H285" s="30"/>
      <c r="I285" s="33"/>
      <c r="J285" s="30"/>
      <c r="K285" s="32"/>
      <c r="L285" s="30"/>
      <c r="M285" s="8">
        <f t="shared" si="4"/>
        <v>0</v>
      </c>
      <c r="N285" s="9"/>
      <c r="O285" s="9"/>
      <c r="P285" s="9"/>
      <c r="Q285" s="9"/>
      <c r="R285" s="9"/>
      <c r="S285" s="9"/>
      <c r="T285" s="9"/>
    </row>
    <row r="286" spans="2:20" ht="12.75" x14ac:dyDescent="0.2">
      <c r="B286" s="32"/>
      <c r="D286" s="32"/>
      <c r="F286" s="32"/>
      <c r="H286" s="30"/>
      <c r="I286" s="33"/>
      <c r="J286" s="30"/>
      <c r="K286" s="32"/>
      <c r="L286" s="30"/>
      <c r="M286" s="8">
        <f t="shared" si="4"/>
        <v>0</v>
      </c>
      <c r="N286" s="9"/>
      <c r="O286" s="9"/>
      <c r="P286" s="9"/>
      <c r="Q286" s="9"/>
      <c r="R286" s="9"/>
      <c r="S286" s="9"/>
      <c r="T286" s="9"/>
    </row>
    <row r="287" spans="2:20" ht="12.75" x14ac:dyDescent="0.2">
      <c r="B287" s="32"/>
      <c r="D287" s="32"/>
      <c r="F287" s="32"/>
      <c r="H287" s="30"/>
      <c r="I287" s="33"/>
      <c r="J287" s="30"/>
      <c r="K287" s="32"/>
      <c r="L287" s="30"/>
      <c r="M287" s="8">
        <f t="shared" si="4"/>
        <v>0</v>
      </c>
      <c r="N287" s="9"/>
      <c r="O287" s="9"/>
      <c r="P287" s="9"/>
      <c r="Q287" s="9"/>
      <c r="R287" s="9"/>
      <c r="S287" s="9"/>
      <c r="T287" s="9"/>
    </row>
    <row r="288" spans="2:20" ht="12.75" x14ac:dyDescent="0.2">
      <c r="B288" s="32"/>
      <c r="D288" s="32"/>
      <c r="F288" s="32"/>
      <c r="H288" s="30"/>
      <c r="I288" s="33"/>
      <c r="J288" s="30"/>
      <c r="K288" s="32"/>
      <c r="L288" s="30"/>
      <c r="M288" s="8">
        <f t="shared" si="4"/>
        <v>0</v>
      </c>
      <c r="N288" s="9"/>
      <c r="O288" s="9"/>
      <c r="P288" s="9"/>
      <c r="Q288" s="9"/>
      <c r="R288" s="9"/>
      <c r="S288" s="9"/>
      <c r="T288" s="9"/>
    </row>
    <row r="289" spans="2:20" ht="12.75" x14ac:dyDescent="0.2">
      <c r="B289" s="32"/>
      <c r="D289" s="32"/>
      <c r="F289" s="32"/>
      <c r="H289" s="30"/>
      <c r="I289" s="33"/>
      <c r="J289" s="30"/>
      <c r="K289" s="32"/>
      <c r="L289" s="30"/>
      <c r="M289" s="8">
        <f t="shared" si="4"/>
        <v>0</v>
      </c>
      <c r="N289" s="9"/>
      <c r="O289" s="9"/>
      <c r="P289" s="9"/>
      <c r="Q289" s="9"/>
      <c r="R289" s="9"/>
      <c r="S289" s="9"/>
      <c r="T289" s="9"/>
    </row>
    <row r="290" spans="2:20" ht="12.75" x14ac:dyDescent="0.2">
      <c r="B290" s="32"/>
      <c r="D290" s="32"/>
      <c r="F290" s="32"/>
      <c r="H290" s="30"/>
      <c r="I290" s="33"/>
      <c r="J290" s="30"/>
      <c r="K290" s="32"/>
      <c r="L290" s="30"/>
      <c r="M290" s="8">
        <f t="shared" si="4"/>
        <v>0</v>
      </c>
      <c r="N290" s="9"/>
      <c r="O290" s="9"/>
      <c r="P290" s="9"/>
      <c r="Q290" s="9"/>
      <c r="R290" s="9"/>
      <c r="S290" s="9"/>
      <c r="T290" s="9"/>
    </row>
    <row r="291" spans="2:20" ht="12.75" x14ac:dyDescent="0.2">
      <c r="B291" s="32"/>
      <c r="D291" s="32"/>
      <c r="F291" s="32"/>
      <c r="H291" s="30"/>
      <c r="I291" s="33"/>
      <c r="J291" s="30"/>
      <c r="K291" s="32"/>
      <c r="L291" s="30"/>
      <c r="M291" s="8">
        <f t="shared" si="4"/>
        <v>0</v>
      </c>
      <c r="N291" s="9"/>
      <c r="O291" s="9"/>
      <c r="P291" s="9"/>
      <c r="Q291" s="9"/>
      <c r="R291" s="9"/>
      <c r="S291" s="9"/>
      <c r="T291" s="9"/>
    </row>
    <row r="292" spans="2:20" ht="12.75" x14ac:dyDescent="0.2">
      <c r="B292" s="32"/>
      <c r="D292" s="32"/>
      <c r="F292" s="32"/>
      <c r="H292" s="30"/>
      <c r="I292" s="33"/>
      <c r="J292" s="30"/>
      <c r="K292" s="32"/>
      <c r="L292" s="30"/>
      <c r="M292" s="8">
        <f t="shared" si="4"/>
        <v>0</v>
      </c>
      <c r="N292" s="9"/>
      <c r="O292" s="9"/>
      <c r="P292" s="9"/>
      <c r="Q292" s="9"/>
      <c r="R292" s="9"/>
      <c r="S292" s="9"/>
      <c r="T292" s="9"/>
    </row>
    <row r="293" spans="2:20" ht="12.75" x14ac:dyDescent="0.2">
      <c r="B293" s="32"/>
      <c r="D293" s="32"/>
      <c r="F293" s="32"/>
      <c r="H293" s="30"/>
      <c r="I293" s="33"/>
      <c r="J293" s="30"/>
      <c r="K293" s="32"/>
      <c r="L293" s="30"/>
      <c r="M293" s="8">
        <f t="shared" si="4"/>
        <v>0</v>
      </c>
      <c r="N293" s="9"/>
      <c r="O293" s="9"/>
      <c r="P293" s="9"/>
      <c r="Q293" s="9"/>
      <c r="R293" s="9"/>
      <c r="S293" s="9"/>
      <c r="T293" s="9"/>
    </row>
    <row r="294" spans="2:20" ht="12.75" x14ac:dyDescent="0.2">
      <c r="B294" s="32"/>
      <c r="D294" s="32"/>
      <c r="F294" s="32"/>
      <c r="H294" s="30"/>
      <c r="I294" s="33"/>
      <c r="J294" s="30"/>
      <c r="K294" s="32"/>
      <c r="L294" s="30"/>
      <c r="M294" s="8">
        <f t="shared" si="4"/>
        <v>0</v>
      </c>
      <c r="N294" s="9"/>
      <c r="O294" s="9"/>
      <c r="P294" s="9"/>
      <c r="Q294" s="9"/>
      <c r="R294" s="9"/>
      <c r="S294" s="9"/>
      <c r="T294" s="9"/>
    </row>
    <row r="295" spans="2:20" ht="12.75" x14ac:dyDescent="0.2">
      <c r="B295" s="32"/>
      <c r="D295" s="32"/>
      <c r="F295" s="32"/>
      <c r="H295" s="30"/>
      <c r="I295" s="33"/>
      <c r="J295" s="30"/>
      <c r="K295" s="32"/>
      <c r="L295" s="30"/>
      <c r="M295" s="8">
        <f t="shared" si="4"/>
        <v>0</v>
      </c>
      <c r="N295" s="9"/>
      <c r="O295" s="9"/>
      <c r="P295" s="9"/>
      <c r="Q295" s="9"/>
      <c r="R295" s="9"/>
      <c r="S295" s="9"/>
      <c r="T295" s="9"/>
    </row>
    <row r="296" spans="2:20" ht="12.75" x14ac:dyDescent="0.2">
      <c r="B296" s="32"/>
      <c r="D296" s="32"/>
      <c r="F296" s="32"/>
      <c r="H296" s="30"/>
      <c r="I296" s="33"/>
      <c r="J296" s="30"/>
      <c r="K296" s="32"/>
      <c r="L296" s="30"/>
      <c r="M296" s="8">
        <f t="shared" si="4"/>
        <v>0</v>
      </c>
      <c r="N296" s="9"/>
      <c r="O296" s="9"/>
      <c r="P296" s="9"/>
      <c r="Q296" s="9"/>
      <c r="R296" s="9"/>
      <c r="S296" s="9"/>
      <c r="T296" s="9"/>
    </row>
    <row r="297" spans="2:20" ht="12.75" x14ac:dyDescent="0.2">
      <c r="B297" s="32"/>
      <c r="D297" s="32"/>
      <c r="F297" s="32"/>
      <c r="H297" s="30"/>
      <c r="I297" s="33"/>
      <c r="J297" s="30"/>
      <c r="K297" s="32"/>
      <c r="L297" s="30"/>
      <c r="M297" s="8">
        <f t="shared" si="4"/>
        <v>0</v>
      </c>
      <c r="N297" s="9"/>
      <c r="O297" s="9"/>
      <c r="P297" s="9"/>
      <c r="Q297" s="9"/>
      <c r="R297" s="9"/>
      <c r="S297" s="9"/>
      <c r="T297" s="9"/>
    </row>
    <row r="298" spans="2:20" ht="12.75" x14ac:dyDescent="0.2">
      <c r="B298" s="32"/>
      <c r="D298" s="32"/>
      <c r="F298" s="32"/>
      <c r="H298" s="30"/>
      <c r="I298" s="33"/>
      <c r="J298" s="30"/>
      <c r="K298" s="32"/>
      <c r="L298" s="30"/>
      <c r="M298" s="8">
        <f t="shared" si="4"/>
        <v>0</v>
      </c>
      <c r="N298" s="9"/>
      <c r="O298" s="9"/>
      <c r="P298" s="9"/>
      <c r="Q298" s="9"/>
      <c r="R298" s="9"/>
      <c r="S298" s="9"/>
      <c r="T298" s="9"/>
    </row>
    <row r="299" spans="2:20" ht="12.75" x14ac:dyDescent="0.2">
      <c r="B299" s="32"/>
      <c r="D299" s="32"/>
      <c r="F299" s="32"/>
      <c r="H299" s="30"/>
      <c r="I299" s="33"/>
      <c r="J299" s="30"/>
      <c r="K299" s="32"/>
      <c r="L299" s="30"/>
      <c r="M299" s="8">
        <f t="shared" si="4"/>
        <v>0</v>
      </c>
      <c r="N299" s="9"/>
      <c r="O299" s="9"/>
      <c r="P299" s="9"/>
      <c r="Q299" s="9"/>
      <c r="R299" s="9"/>
      <c r="S299" s="9"/>
      <c r="T299" s="9"/>
    </row>
    <row r="300" spans="2:20" ht="12.75" x14ac:dyDescent="0.2">
      <c r="B300" s="32"/>
      <c r="D300" s="32"/>
      <c r="F300" s="32"/>
      <c r="H300" s="30"/>
      <c r="I300" s="33"/>
      <c r="J300" s="30"/>
      <c r="K300" s="32"/>
      <c r="L300" s="30"/>
      <c r="M300" s="8">
        <f t="shared" si="4"/>
        <v>0</v>
      </c>
      <c r="N300" s="9"/>
      <c r="O300" s="9"/>
      <c r="P300" s="9"/>
      <c r="Q300" s="9"/>
      <c r="R300" s="9"/>
      <c r="S300" s="9"/>
      <c r="T300" s="9"/>
    </row>
    <row r="301" spans="2:20" ht="12.75" x14ac:dyDescent="0.2">
      <c r="B301" s="32"/>
      <c r="D301" s="32"/>
      <c r="F301" s="32"/>
      <c r="H301" s="30"/>
      <c r="I301" s="33"/>
      <c r="J301" s="30"/>
      <c r="K301" s="32"/>
      <c r="L301" s="30"/>
      <c r="M301" s="8">
        <f t="shared" si="4"/>
        <v>0</v>
      </c>
      <c r="N301" s="9"/>
      <c r="O301" s="9"/>
      <c r="P301" s="9"/>
      <c r="Q301" s="9"/>
      <c r="R301" s="9"/>
      <c r="S301" s="9"/>
      <c r="T301" s="9"/>
    </row>
    <row r="302" spans="2:20" ht="12.75" x14ac:dyDescent="0.2">
      <c r="B302" s="32"/>
      <c r="D302" s="32"/>
      <c r="F302" s="32"/>
      <c r="H302" s="30"/>
      <c r="I302" s="33"/>
      <c r="J302" s="30"/>
      <c r="K302" s="32"/>
      <c r="L302" s="30"/>
      <c r="M302" s="8">
        <f t="shared" si="4"/>
        <v>0</v>
      </c>
      <c r="N302" s="9"/>
      <c r="O302" s="9"/>
      <c r="P302" s="9"/>
      <c r="Q302" s="9"/>
      <c r="R302" s="9"/>
      <c r="S302" s="9"/>
      <c r="T302" s="9"/>
    </row>
    <row r="303" spans="2:20" ht="12.75" x14ac:dyDescent="0.2">
      <c r="B303" s="32"/>
      <c r="D303" s="32"/>
      <c r="F303" s="32"/>
      <c r="H303" s="30"/>
      <c r="I303" s="33"/>
      <c r="J303" s="30"/>
      <c r="K303" s="32"/>
      <c r="L303" s="30"/>
      <c r="M303" s="8">
        <f t="shared" si="4"/>
        <v>0</v>
      </c>
      <c r="N303" s="9"/>
      <c r="O303" s="9"/>
      <c r="P303" s="9"/>
      <c r="Q303" s="9"/>
      <c r="R303" s="9"/>
      <c r="S303" s="9"/>
      <c r="T303" s="9"/>
    </row>
    <row r="304" spans="2:20" ht="12.75" x14ac:dyDescent="0.2">
      <c r="B304" s="32"/>
      <c r="D304" s="32"/>
      <c r="F304" s="32"/>
      <c r="H304" s="30"/>
      <c r="I304" s="33"/>
      <c r="J304" s="30"/>
      <c r="K304" s="32"/>
      <c r="L304" s="30"/>
      <c r="M304" s="8">
        <f t="shared" si="4"/>
        <v>0</v>
      </c>
      <c r="N304" s="9"/>
      <c r="O304" s="9"/>
      <c r="P304" s="9"/>
      <c r="Q304" s="9"/>
      <c r="R304" s="9"/>
      <c r="S304" s="9"/>
      <c r="T304" s="9"/>
    </row>
    <row r="305" spans="2:20" ht="12.75" x14ac:dyDescent="0.2">
      <c r="B305" s="32"/>
      <c r="D305" s="32"/>
      <c r="F305" s="32"/>
      <c r="H305" s="30"/>
      <c r="I305" s="33"/>
      <c r="J305" s="30"/>
      <c r="K305" s="32"/>
      <c r="L305" s="30"/>
      <c r="M305" s="8">
        <f t="shared" si="4"/>
        <v>0</v>
      </c>
      <c r="N305" s="9"/>
      <c r="O305" s="9"/>
      <c r="P305" s="9"/>
      <c r="Q305" s="9"/>
      <c r="R305" s="9"/>
      <c r="S305" s="9"/>
      <c r="T305" s="9"/>
    </row>
    <row r="306" spans="2:20" ht="12.75" x14ac:dyDescent="0.2">
      <c r="B306" s="32"/>
      <c r="D306" s="32"/>
      <c r="F306" s="32"/>
      <c r="H306" s="30"/>
      <c r="I306" s="33"/>
      <c r="J306" s="30"/>
      <c r="K306" s="32"/>
      <c r="L306" s="30"/>
      <c r="M306" s="8">
        <f t="shared" si="4"/>
        <v>0</v>
      </c>
      <c r="N306" s="9"/>
      <c r="O306" s="9"/>
      <c r="P306" s="9"/>
      <c r="Q306" s="9"/>
      <c r="R306" s="9"/>
      <c r="S306" s="9"/>
      <c r="T306" s="9"/>
    </row>
    <row r="307" spans="2:20" ht="12.75" x14ac:dyDescent="0.2">
      <c r="B307" s="32"/>
      <c r="D307" s="32"/>
      <c r="F307" s="32"/>
      <c r="H307" s="30"/>
      <c r="I307" s="33"/>
      <c r="J307" s="30"/>
      <c r="K307" s="32"/>
      <c r="L307" s="30"/>
      <c r="M307" s="8">
        <f t="shared" si="4"/>
        <v>0</v>
      </c>
      <c r="N307" s="9"/>
      <c r="O307" s="9"/>
      <c r="P307" s="9"/>
      <c r="Q307" s="9"/>
      <c r="R307" s="9"/>
      <c r="S307" s="9"/>
      <c r="T307" s="9"/>
    </row>
    <row r="308" spans="2:20" ht="12.75" x14ac:dyDescent="0.2">
      <c r="B308" s="32"/>
      <c r="D308" s="32"/>
      <c r="F308" s="32"/>
      <c r="H308" s="30"/>
      <c r="I308" s="33"/>
      <c r="J308" s="30"/>
      <c r="K308" s="32"/>
      <c r="L308" s="30"/>
      <c r="M308" s="8">
        <f t="shared" si="4"/>
        <v>0</v>
      </c>
      <c r="N308" s="9"/>
      <c r="O308" s="9"/>
      <c r="P308" s="9"/>
      <c r="Q308" s="9"/>
      <c r="R308" s="9"/>
      <c r="S308" s="9"/>
      <c r="T308" s="9"/>
    </row>
    <row r="309" spans="2:20" ht="12.75" x14ac:dyDescent="0.2">
      <c r="B309" s="32"/>
      <c r="D309" s="32"/>
      <c r="F309" s="32"/>
      <c r="H309" s="30"/>
      <c r="I309" s="33"/>
      <c r="J309" s="30"/>
      <c r="K309" s="32"/>
      <c r="L309" s="30"/>
      <c r="M309" s="8">
        <f t="shared" si="4"/>
        <v>0</v>
      </c>
      <c r="N309" s="9"/>
      <c r="O309" s="9"/>
      <c r="P309" s="9"/>
      <c r="Q309" s="9"/>
      <c r="R309" s="9"/>
      <c r="S309" s="9"/>
      <c r="T309" s="9"/>
    </row>
    <row r="310" spans="2:20" ht="12.75" x14ac:dyDescent="0.2">
      <c r="B310" s="32"/>
      <c r="D310" s="32"/>
      <c r="F310" s="32"/>
      <c r="H310" s="30"/>
      <c r="I310" s="33"/>
      <c r="J310" s="30"/>
      <c r="K310" s="32"/>
      <c r="L310" s="30"/>
      <c r="M310" s="8">
        <f t="shared" si="4"/>
        <v>0</v>
      </c>
      <c r="N310" s="9"/>
      <c r="O310" s="9"/>
      <c r="P310" s="9"/>
      <c r="Q310" s="9"/>
      <c r="R310" s="9"/>
      <c r="S310" s="9"/>
      <c r="T310" s="9"/>
    </row>
    <row r="311" spans="2:20" ht="12.75" x14ac:dyDescent="0.2">
      <c r="B311" s="32"/>
      <c r="D311" s="32"/>
      <c r="F311" s="32"/>
      <c r="H311" s="30"/>
      <c r="I311" s="33"/>
      <c r="J311" s="30"/>
      <c r="K311" s="32"/>
      <c r="L311" s="30"/>
      <c r="M311" s="8">
        <f t="shared" si="4"/>
        <v>0</v>
      </c>
      <c r="N311" s="9"/>
      <c r="O311" s="9"/>
      <c r="P311" s="9"/>
      <c r="Q311" s="9"/>
      <c r="R311" s="9"/>
      <c r="S311" s="9"/>
      <c r="T311" s="9"/>
    </row>
    <row r="312" spans="2:20" ht="12.75" x14ac:dyDescent="0.2">
      <c r="B312" s="32"/>
      <c r="D312" s="32"/>
      <c r="F312" s="32"/>
      <c r="H312" s="30"/>
      <c r="I312" s="33"/>
      <c r="J312" s="30"/>
      <c r="K312" s="32"/>
      <c r="L312" s="30"/>
      <c r="M312" s="8">
        <f t="shared" si="4"/>
        <v>0</v>
      </c>
      <c r="N312" s="9"/>
      <c r="O312" s="9"/>
      <c r="P312" s="9"/>
      <c r="Q312" s="9"/>
      <c r="R312" s="9"/>
      <c r="S312" s="9"/>
      <c r="T312" s="9"/>
    </row>
    <row r="313" spans="2:20" ht="12.75" x14ac:dyDescent="0.2">
      <c r="B313" s="32"/>
      <c r="D313" s="32"/>
      <c r="F313" s="32"/>
      <c r="H313" s="30"/>
      <c r="I313" s="33"/>
      <c r="J313" s="30"/>
      <c r="K313" s="32"/>
      <c r="L313" s="30"/>
      <c r="M313" s="8">
        <f t="shared" si="4"/>
        <v>0</v>
      </c>
      <c r="N313" s="9"/>
      <c r="O313" s="9"/>
      <c r="P313" s="9"/>
      <c r="Q313" s="9"/>
      <c r="R313" s="9"/>
      <c r="S313" s="9"/>
      <c r="T313" s="9"/>
    </row>
    <row r="314" spans="2:20" ht="12.75" x14ac:dyDescent="0.2">
      <c r="B314" s="32"/>
      <c r="D314" s="32"/>
      <c r="F314" s="32"/>
      <c r="H314" s="30"/>
      <c r="I314" s="33"/>
      <c r="J314" s="30"/>
      <c r="K314" s="32"/>
      <c r="L314" s="30"/>
      <c r="M314" s="8">
        <f t="shared" si="4"/>
        <v>0</v>
      </c>
      <c r="N314" s="9"/>
      <c r="O314" s="9"/>
      <c r="P314" s="9"/>
      <c r="Q314" s="9"/>
      <c r="R314" s="9"/>
      <c r="S314" s="9"/>
      <c r="T314" s="9"/>
    </row>
    <row r="315" spans="2:20" ht="12.75" x14ac:dyDescent="0.2">
      <c r="B315" s="32"/>
      <c r="D315" s="32"/>
      <c r="F315" s="32"/>
      <c r="H315" s="30"/>
      <c r="I315" s="33"/>
      <c r="J315" s="30"/>
      <c r="K315" s="32"/>
      <c r="L315" s="30"/>
      <c r="M315" s="8">
        <f t="shared" si="4"/>
        <v>0</v>
      </c>
      <c r="N315" s="9"/>
      <c r="O315" s="9"/>
      <c r="P315" s="9"/>
      <c r="Q315" s="9"/>
      <c r="R315" s="9"/>
      <c r="S315" s="9"/>
      <c r="T315" s="9"/>
    </row>
    <row r="316" spans="2:20" ht="12.75" x14ac:dyDescent="0.2">
      <c r="B316" s="32"/>
      <c r="D316" s="32"/>
      <c r="F316" s="32"/>
      <c r="H316" s="30"/>
      <c r="I316" s="33"/>
      <c r="J316" s="30"/>
      <c r="K316" s="32"/>
      <c r="L316" s="30"/>
      <c r="M316" s="8">
        <f t="shared" si="4"/>
        <v>0</v>
      </c>
      <c r="N316" s="9"/>
      <c r="O316" s="9"/>
      <c r="P316" s="9"/>
      <c r="Q316" s="9"/>
      <c r="R316" s="9"/>
      <c r="S316" s="9"/>
      <c r="T316" s="9"/>
    </row>
    <row r="317" spans="2:20" ht="12.75" x14ac:dyDescent="0.2">
      <c r="B317" s="32"/>
      <c r="D317" s="32"/>
      <c r="F317" s="32"/>
      <c r="H317" s="30"/>
      <c r="I317" s="33"/>
      <c r="J317" s="30"/>
      <c r="K317" s="32"/>
      <c r="L317" s="30"/>
      <c r="M317" s="8">
        <f t="shared" si="4"/>
        <v>0</v>
      </c>
      <c r="N317" s="9"/>
      <c r="O317" s="9"/>
      <c r="P317" s="9"/>
      <c r="Q317" s="9"/>
      <c r="R317" s="9"/>
      <c r="S317" s="9"/>
      <c r="T317" s="9"/>
    </row>
    <row r="318" spans="2:20" ht="12.75" x14ac:dyDescent="0.2">
      <c r="B318" s="32"/>
      <c r="D318" s="32"/>
      <c r="F318" s="32"/>
      <c r="H318" s="30"/>
      <c r="I318" s="33"/>
      <c r="J318" s="30"/>
      <c r="K318" s="32"/>
      <c r="L318" s="30"/>
      <c r="M318" s="8">
        <f t="shared" si="4"/>
        <v>0</v>
      </c>
      <c r="N318" s="9"/>
      <c r="O318" s="9"/>
      <c r="P318" s="9"/>
      <c r="Q318" s="9"/>
      <c r="R318" s="9"/>
      <c r="S318" s="9"/>
      <c r="T318" s="9"/>
    </row>
    <row r="319" spans="2:20" ht="12.75" x14ac:dyDescent="0.2">
      <c r="B319" s="32"/>
      <c r="D319" s="32"/>
      <c r="F319" s="32"/>
      <c r="H319" s="30"/>
      <c r="I319" s="33"/>
      <c r="J319" s="30"/>
      <c r="K319" s="32"/>
      <c r="L319" s="30"/>
      <c r="M319" s="8">
        <f t="shared" si="4"/>
        <v>0</v>
      </c>
      <c r="N319" s="9"/>
      <c r="O319" s="9"/>
      <c r="P319" s="9"/>
      <c r="Q319" s="9"/>
      <c r="R319" s="9"/>
      <c r="S319" s="9"/>
      <c r="T319" s="9"/>
    </row>
    <row r="320" spans="2:20" ht="12.75" x14ac:dyDescent="0.2">
      <c r="B320" s="32"/>
      <c r="D320" s="32"/>
      <c r="F320" s="32"/>
      <c r="H320" s="30"/>
      <c r="I320" s="33"/>
      <c r="J320" s="30"/>
      <c r="K320" s="32"/>
      <c r="L320" s="30"/>
      <c r="M320" s="8">
        <f t="shared" si="4"/>
        <v>0</v>
      </c>
      <c r="N320" s="9"/>
      <c r="O320" s="9"/>
      <c r="P320" s="9"/>
      <c r="Q320" s="9"/>
      <c r="R320" s="9"/>
      <c r="S320" s="9"/>
      <c r="T320" s="9"/>
    </row>
    <row r="321" spans="2:20" ht="12.75" x14ac:dyDescent="0.2">
      <c r="B321" s="32"/>
      <c r="D321" s="32"/>
      <c r="F321" s="32"/>
      <c r="H321" s="30"/>
      <c r="I321" s="33"/>
      <c r="J321" s="30"/>
      <c r="K321" s="32"/>
      <c r="L321" s="30"/>
      <c r="M321" s="8">
        <f t="shared" si="4"/>
        <v>0</v>
      </c>
      <c r="N321" s="9"/>
      <c r="O321" s="9"/>
      <c r="P321" s="9"/>
      <c r="Q321" s="9"/>
      <c r="R321" s="9"/>
      <c r="S321" s="9"/>
      <c r="T321" s="9"/>
    </row>
    <row r="322" spans="2:20" ht="12.75" x14ac:dyDescent="0.2">
      <c r="B322" s="32"/>
      <c r="D322" s="32"/>
      <c r="F322" s="32"/>
      <c r="H322" s="30"/>
      <c r="I322" s="33"/>
      <c r="J322" s="30"/>
      <c r="K322" s="32"/>
      <c r="L322" s="30"/>
      <c r="M322" s="8">
        <f t="shared" si="4"/>
        <v>0</v>
      </c>
      <c r="N322" s="9"/>
      <c r="O322" s="9"/>
      <c r="P322" s="9"/>
      <c r="Q322" s="9"/>
      <c r="R322" s="9"/>
      <c r="S322" s="9"/>
      <c r="T322" s="9"/>
    </row>
    <row r="323" spans="2:20" ht="12.75" x14ac:dyDescent="0.2">
      <c r="B323" s="32"/>
      <c r="D323" s="32"/>
      <c r="F323" s="32"/>
      <c r="H323" s="30"/>
      <c r="I323" s="33"/>
      <c r="J323" s="30"/>
      <c r="K323" s="32"/>
      <c r="L323" s="30"/>
      <c r="M323" s="8">
        <f t="shared" si="4"/>
        <v>0</v>
      </c>
      <c r="N323" s="9"/>
      <c r="O323" s="9"/>
      <c r="P323" s="9"/>
      <c r="Q323" s="9"/>
      <c r="R323" s="9"/>
      <c r="S323" s="9"/>
      <c r="T323" s="9"/>
    </row>
    <row r="324" spans="2:20" ht="12.75" x14ac:dyDescent="0.2">
      <c r="B324" s="32"/>
      <c r="D324" s="32"/>
      <c r="F324" s="32"/>
      <c r="H324" s="30"/>
      <c r="I324" s="33"/>
      <c r="J324" s="30"/>
      <c r="K324" s="32"/>
      <c r="L324" s="30"/>
      <c r="M324" s="8">
        <f t="shared" si="4"/>
        <v>0</v>
      </c>
      <c r="N324" s="9"/>
      <c r="O324" s="9"/>
      <c r="P324" s="9"/>
      <c r="Q324" s="9"/>
      <c r="R324" s="9"/>
      <c r="S324" s="9"/>
      <c r="T324" s="9"/>
    </row>
    <row r="325" spans="2:20" ht="12.75" x14ac:dyDescent="0.2">
      <c r="B325" s="32"/>
      <c r="D325" s="32"/>
      <c r="F325" s="32"/>
      <c r="H325" s="30"/>
      <c r="I325" s="33"/>
      <c r="J325" s="30"/>
      <c r="K325" s="32"/>
      <c r="L325" s="30"/>
      <c r="M325" s="8">
        <f t="shared" si="4"/>
        <v>0</v>
      </c>
      <c r="N325" s="9"/>
      <c r="O325" s="9"/>
      <c r="P325" s="9"/>
      <c r="Q325" s="9"/>
      <c r="R325" s="9"/>
      <c r="S325" s="9"/>
      <c r="T325" s="9"/>
    </row>
    <row r="326" spans="2:20" ht="12.75" x14ac:dyDescent="0.2">
      <c r="B326" s="32"/>
      <c r="D326" s="32"/>
      <c r="F326" s="32"/>
      <c r="H326" s="30"/>
      <c r="I326" s="33"/>
      <c r="J326" s="30"/>
      <c r="K326" s="32"/>
      <c r="L326" s="30"/>
      <c r="M326" s="8">
        <f t="shared" si="4"/>
        <v>0</v>
      </c>
      <c r="N326" s="9"/>
      <c r="O326" s="9"/>
      <c r="P326" s="9"/>
      <c r="Q326" s="9"/>
      <c r="R326" s="9"/>
      <c r="S326" s="9"/>
      <c r="T326" s="9"/>
    </row>
    <row r="327" spans="2:20" ht="12.75" x14ac:dyDescent="0.2">
      <c r="B327" s="32"/>
      <c r="D327" s="32"/>
      <c r="F327" s="32"/>
      <c r="H327" s="30"/>
      <c r="I327" s="33"/>
      <c r="J327" s="30"/>
      <c r="K327" s="32"/>
      <c r="L327" s="30"/>
      <c r="M327" s="8">
        <f t="shared" si="4"/>
        <v>0</v>
      </c>
      <c r="N327" s="9"/>
      <c r="O327" s="9"/>
      <c r="P327" s="9"/>
      <c r="Q327" s="9"/>
      <c r="R327" s="9"/>
      <c r="S327" s="9"/>
      <c r="T327" s="9"/>
    </row>
    <row r="328" spans="2:20" ht="12.75" x14ac:dyDescent="0.2">
      <c r="B328" s="32"/>
      <c r="D328" s="32"/>
      <c r="F328" s="32"/>
      <c r="H328" s="30"/>
      <c r="I328" s="33"/>
      <c r="J328" s="30"/>
      <c r="K328" s="32"/>
      <c r="L328" s="30"/>
      <c r="M328" s="8">
        <f t="shared" si="4"/>
        <v>0</v>
      </c>
      <c r="N328" s="9"/>
      <c r="O328" s="9"/>
      <c r="P328" s="9"/>
      <c r="Q328" s="9"/>
      <c r="R328" s="9"/>
      <c r="S328" s="9"/>
      <c r="T328" s="9"/>
    </row>
    <row r="329" spans="2:20" ht="12.75" x14ac:dyDescent="0.2">
      <c r="B329" s="32"/>
      <c r="D329" s="32"/>
      <c r="F329" s="32"/>
      <c r="H329" s="30"/>
      <c r="I329" s="33"/>
      <c r="J329" s="30"/>
      <c r="K329" s="32"/>
      <c r="L329" s="30"/>
      <c r="M329" s="8">
        <f t="shared" si="4"/>
        <v>0</v>
      </c>
      <c r="N329" s="9"/>
      <c r="O329" s="9"/>
      <c r="P329" s="9"/>
      <c r="Q329" s="9"/>
      <c r="R329" s="9"/>
      <c r="S329" s="9"/>
      <c r="T329" s="9"/>
    </row>
    <row r="330" spans="2:20" ht="12.75" x14ac:dyDescent="0.2">
      <c r="B330" s="32"/>
      <c r="D330" s="32"/>
      <c r="F330" s="32"/>
      <c r="H330" s="30"/>
      <c r="I330" s="33"/>
      <c r="J330" s="30"/>
      <c r="K330" s="32"/>
      <c r="L330" s="30"/>
      <c r="M330" s="8">
        <f t="shared" si="4"/>
        <v>0</v>
      </c>
      <c r="N330" s="9"/>
      <c r="O330" s="9"/>
      <c r="P330" s="9"/>
      <c r="Q330" s="9"/>
      <c r="R330" s="9"/>
      <c r="S330" s="9"/>
      <c r="T330" s="9"/>
    </row>
    <row r="331" spans="2:20" ht="12.75" x14ac:dyDescent="0.2">
      <c r="B331" s="32"/>
      <c r="D331" s="32"/>
      <c r="F331" s="32"/>
      <c r="H331" s="30"/>
      <c r="I331" s="33"/>
      <c r="J331" s="30"/>
      <c r="K331" s="32"/>
      <c r="L331" s="30"/>
      <c r="M331" s="8">
        <f t="shared" si="4"/>
        <v>0</v>
      </c>
      <c r="N331" s="9"/>
      <c r="O331" s="9"/>
      <c r="P331" s="9"/>
      <c r="Q331" s="9"/>
      <c r="R331" s="9"/>
      <c r="S331" s="9"/>
      <c r="T331" s="9"/>
    </row>
    <row r="332" spans="2:20" ht="12.75" x14ac:dyDescent="0.2">
      <c r="B332" s="32"/>
      <c r="D332" s="32"/>
      <c r="F332" s="32"/>
      <c r="H332" s="30"/>
      <c r="I332" s="33"/>
      <c r="J332" s="30"/>
      <c r="K332" s="32"/>
      <c r="L332" s="30"/>
      <c r="M332" s="8">
        <f t="shared" si="4"/>
        <v>0</v>
      </c>
      <c r="N332" s="9"/>
      <c r="O332" s="9"/>
      <c r="P332" s="9"/>
      <c r="Q332" s="9"/>
      <c r="R332" s="9"/>
      <c r="S332" s="9"/>
      <c r="T332" s="9"/>
    </row>
    <row r="333" spans="2:20" ht="12.75" x14ac:dyDescent="0.2">
      <c r="B333" s="32"/>
      <c r="D333" s="32"/>
      <c r="F333" s="32"/>
      <c r="H333" s="30"/>
      <c r="I333" s="33"/>
      <c r="J333" s="30"/>
      <c r="K333" s="32"/>
      <c r="L333" s="30"/>
      <c r="M333" s="8">
        <f t="shared" si="4"/>
        <v>0</v>
      </c>
      <c r="N333" s="9"/>
      <c r="O333" s="9"/>
      <c r="P333" s="9"/>
      <c r="Q333" s="9"/>
      <c r="R333" s="9"/>
      <c r="S333" s="9"/>
      <c r="T333" s="9"/>
    </row>
    <row r="334" spans="2:20" ht="12.75" x14ac:dyDescent="0.2">
      <c r="B334" s="32"/>
      <c r="D334" s="32"/>
      <c r="F334" s="32"/>
      <c r="H334" s="30"/>
      <c r="I334" s="33"/>
      <c r="J334" s="30"/>
      <c r="K334" s="32"/>
      <c r="L334" s="30"/>
      <c r="M334" s="8">
        <f t="shared" si="4"/>
        <v>0</v>
      </c>
      <c r="N334" s="9"/>
      <c r="O334" s="9"/>
      <c r="P334" s="9"/>
      <c r="Q334" s="9"/>
      <c r="R334" s="9"/>
      <c r="S334" s="9"/>
      <c r="T334" s="9"/>
    </row>
    <row r="335" spans="2:20" ht="12.75" x14ac:dyDescent="0.2">
      <c r="B335" s="32"/>
      <c r="D335" s="32"/>
      <c r="F335" s="32"/>
      <c r="H335" s="30"/>
      <c r="I335" s="33"/>
      <c r="J335" s="30"/>
      <c r="K335" s="32"/>
      <c r="L335" s="30"/>
      <c r="M335" s="8">
        <f t="shared" si="4"/>
        <v>0</v>
      </c>
      <c r="N335" s="9"/>
      <c r="O335" s="9"/>
      <c r="P335" s="9"/>
      <c r="Q335" s="9"/>
      <c r="R335" s="9"/>
      <c r="S335" s="9"/>
      <c r="T335" s="9"/>
    </row>
    <row r="336" spans="2:20" ht="12.75" x14ac:dyDescent="0.2">
      <c r="B336" s="32"/>
      <c r="D336" s="32"/>
      <c r="F336" s="32"/>
      <c r="H336" s="30"/>
      <c r="I336" s="33"/>
      <c r="J336" s="30"/>
      <c r="K336" s="32"/>
      <c r="L336" s="30"/>
      <c r="M336" s="8">
        <f t="shared" si="4"/>
        <v>0</v>
      </c>
      <c r="N336" s="9"/>
      <c r="O336" s="9"/>
      <c r="P336" s="9"/>
      <c r="Q336" s="9"/>
      <c r="R336" s="9"/>
      <c r="S336" s="9"/>
      <c r="T336" s="9"/>
    </row>
    <row r="337" spans="2:20" ht="12.75" x14ac:dyDescent="0.2">
      <c r="B337" s="32"/>
      <c r="D337" s="32"/>
      <c r="F337" s="32"/>
      <c r="H337" s="30"/>
      <c r="I337" s="33"/>
      <c r="J337" s="30"/>
      <c r="K337" s="32"/>
      <c r="L337" s="30"/>
      <c r="M337" s="8">
        <f t="shared" si="4"/>
        <v>0</v>
      </c>
      <c r="N337" s="9"/>
      <c r="O337" s="9"/>
      <c r="P337" s="9"/>
      <c r="Q337" s="9"/>
      <c r="R337" s="9"/>
      <c r="S337" s="9"/>
      <c r="T337" s="9"/>
    </row>
    <row r="338" spans="2:20" ht="12.75" x14ac:dyDescent="0.2">
      <c r="B338" s="32"/>
      <c r="D338" s="32"/>
      <c r="F338" s="32"/>
      <c r="H338" s="30"/>
      <c r="I338" s="33"/>
      <c r="J338" s="30"/>
      <c r="K338" s="32"/>
      <c r="L338" s="30"/>
      <c r="M338" s="8">
        <f t="shared" si="4"/>
        <v>0</v>
      </c>
      <c r="N338" s="9"/>
      <c r="O338" s="9"/>
      <c r="P338" s="9"/>
      <c r="Q338" s="9"/>
      <c r="R338" s="9"/>
      <c r="S338" s="9"/>
      <c r="T338" s="9"/>
    </row>
    <row r="339" spans="2:20" ht="12.75" x14ac:dyDescent="0.2">
      <c r="B339" s="32"/>
      <c r="D339" s="32"/>
      <c r="F339" s="32"/>
      <c r="H339" s="30"/>
      <c r="I339" s="33"/>
      <c r="J339" s="30"/>
      <c r="K339" s="32"/>
      <c r="L339" s="30"/>
      <c r="M339" s="8">
        <f t="shared" si="4"/>
        <v>0</v>
      </c>
      <c r="N339" s="9"/>
      <c r="O339" s="9"/>
      <c r="P339" s="9"/>
      <c r="Q339" s="9"/>
      <c r="R339" s="9"/>
      <c r="S339" s="9"/>
      <c r="T339" s="9"/>
    </row>
    <row r="340" spans="2:20" ht="12.75" x14ac:dyDescent="0.2">
      <c r="B340" s="32"/>
      <c r="D340" s="32"/>
      <c r="F340" s="32"/>
      <c r="H340" s="30"/>
      <c r="I340" s="33"/>
      <c r="J340" s="30"/>
      <c r="K340" s="32"/>
      <c r="L340" s="30"/>
      <c r="M340" s="8">
        <f t="shared" si="4"/>
        <v>0</v>
      </c>
      <c r="N340" s="9"/>
      <c r="O340" s="9"/>
      <c r="P340" s="9"/>
      <c r="Q340" s="9"/>
      <c r="R340" s="9"/>
      <c r="S340" s="9"/>
      <c r="T340" s="9"/>
    </row>
    <row r="341" spans="2:20" ht="12.75" x14ac:dyDescent="0.2">
      <c r="B341" s="32"/>
      <c r="D341" s="32"/>
      <c r="F341" s="32"/>
      <c r="H341" s="30"/>
      <c r="I341" s="33"/>
      <c r="J341" s="30"/>
      <c r="K341" s="32"/>
      <c r="L341" s="30"/>
      <c r="M341" s="8">
        <f t="shared" si="4"/>
        <v>0</v>
      </c>
      <c r="N341" s="9"/>
      <c r="O341" s="9"/>
      <c r="P341" s="9"/>
      <c r="Q341" s="9"/>
      <c r="R341" s="9"/>
      <c r="S341" s="9"/>
      <c r="T341" s="9"/>
    </row>
    <row r="342" spans="2:20" ht="12.75" x14ac:dyDescent="0.2">
      <c r="B342" s="32"/>
      <c r="D342" s="32"/>
      <c r="F342" s="32"/>
      <c r="H342" s="30"/>
      <c r="I342" s="33"/>
      <c r="J342" s="30"/>
      <c r="K342" s="32"/>
      <c r="L342" s="30"/>
      <c r="M342" s="8">
        <f t="shared" si="4"/>
        <v>0</v>
      </c>
      <c r="N342" s="9"/>
      <c r="O342" s="9"/>
      <c r="P342" s="9"/>
      <c r="Q342" s="9"/>
      <c r="R342" s="9"/>
      <c r="S342" s="9"/>
      <c r="T342" s="9"/>
    </row>
    <row r="343" spans="2:20" ht="12.75" x14ac:dyDescent="0.2">
      <c r="B343" s="32"/>
      <c r="D343" s="32"/>
      <c r="F343" s="32"/>
      <c r="H343" s="30"/>
      <c r="I343" s="33"/>
      <c r="J343" s="30"/>
      <c r="K343" s="32"/>
      <c r="L343" s="30"/>
      <c r="M343" s="8">
        <f t="shared" si="4"/>
        <v>0</v>
      </c>
      <c r="N343" s="9"/>
      <c r="O343" s="9"/>
      <c r="P343" s="9"/>
      <c r="Q343" s="9"/>
      <c r="R343" s="9"/>
      <c r="S343" s="9"/>
      <c r="T343" s="9"/>
    </row>
    <row r="344" spans="2:20" ht="12.75" x14ac:dyDescent="0.2">
      <c r="B344" s="32"/>
      <c r="D344" s="32"/>
      <c r="F344" s="32"/>
      <c r="H344" s="30"/>
      <c r="I344" s="33"/>
      <c r="J344" s="30"/>
      <c r="K344" s="32"/>
      <c r="L344" s="30"/>
      <c r="M344" s="8">
        <f t="shared" si="4"/>
        <v>0</v>
      </c>
      <c r="N344" s="9"/>
      <c r="O344" s="9"/>
      <c r="P344" s="9"/>
      <c r="Q344" s="9"/>
      <c r="R344" s="9"/>
      <c r="S344" s="9"/>
      <c r="T344" s="9"/>
    </row>
    <row r="345" spans="2:20" ht="12.75" x14ac:dyDescent="0.2">
      <c r="B345" s="32"/>
      <c r="D345" s="32"/>
      <c r="F345" s="32"/>
      <c r="H345" s="30"/>
      <c r="I345" s="33"/>
      <c r="J345" s="30"/>
      <c r="K345" s="32"/>
      <c r="L345" s="30"/>
      <c r="M345" s="8">
        <f t="shared" si="4"/>
        <v>0</v>
      </c>
      <c r="N345" s="9"/>
      <c r="O345" s="9"/>
      <c r="P345" s="9"/>
      <c r="Q345" s="9"/>
      <c r="R345" s="9"/>
      <c r="S345" s="9"/>
      <c r="T345" s="9"/>
    </row>
    <row r="346" spans="2:20" ht="12.75" x14ac:dyDescent="0.2">
      <c r="B346" s="32"/>
      <c r="D346" s="32"/>
      <c r="F346" s="32"/>
      <c r="H346" s="30"/>
      <c r="I346" s="33"/>
      <c r="J346" s="30"/>
      <c r="K346" s="32"/>
      <c r="L346" s="30"/>
      <c r="M346" s="8">
        <f t="shared" si="4"/>
        <v>0</v>
      </c>
      <c r="N346" s="9"/>
      <c r="O346" s="9"/>
      <c r="P346" s="9"/>
      <c r="Q346" s="9"/>
      <c r="R346" s="9"/>
      <c r="S346" s="9"/>
      <c r="T346" s="9"/>
    </row>
    <row r="347" spans="2:20" ht="12.75" x14ac:dyDescent="0.2">
      <c r="B347" s="32"/>
      <c r="D347" s="32"/>
      <c r="F347" s="32"/>
      <c r="H347" s="30"/>
      <c r="I347" s="33"/>
      <c r="J347" s="30"/>
      <c r="K347" s="32"/>
      <c r="L347" s="30"/>
      <c r="M347" s="8">
        <f t="shared" si="4"/>
        <v>0</v>
      </c>
      <c r="N347" s="9"/>
      <c r="O347" s="9"/>
      <c r="P347" s="9"/>
      <c r="Q347" s="9"/>
      <c r="R347" s="9"/>
      <c r="S347" s="9"/>
      <c r="T347" s="9"/>
    </row>
    <row r="348" spans="2:20" ht="12.75" x14ac:dyDescent="0.2">
      <c r="B348" s="32"/>
      <c r="D348" s="32"/>
      <c r="F348" s="32"/>
      <c r="H348" s="30"/>
      <c r="I348" s="33"/>
      <c r="J348" s="30"/>
      <c r="K348" s="32"/>
      <c r="L348" s="30"/>
      <c r="M348" s="8">
        <f t="shared" si="4"/>
        <v>0</v>
      </c>
      <c r="N348" s="9"/>
      <c r="O348" s="9"/>
      <c r="P348" s="9"/>
      <c r="Q348" s="9"/>
      <c r="R348" s="9"/>
      <c r="S348" s="9"/>
      <c r="T348" s="9"/>
    </row>
    <row r="349" spans="2:20" ht="12.75" x14ac:dyDescent="0.2">
      <c r="B349" s="32"/>
      <c r="D349" s="32"/>
      <c r="F349" s="32"/>
      <c r="H349" s="30"/>
      <c r="I349" s="33"/>
      <c r="J349" s="30"/>
      <c r="K349" s="32"/>
      <c r="L349" s="30"/>
      <c r="M349" s="8">
        <f t="shared" si="4"/>
        <v>0</v>
      </c>
      <c r="N349" s="9"/>
      <c r="O349" s="9"/>
      <c r="P349" s="9"/>
      <c r="Q349" s="9"/>
      <c r="R349" s="9"/>
      <c r="S349" s="9"/>
      <c r="T349" s="9"/>
    </row>
    <row r="350" spans="2:20" ht="12.75" x14ac:dyDescent="0.2">
      <c r="B350" s="32"/>
      <c r="D350" s="32"/>
      <c r="F350" s="32"/>
      <c r="H350" s="30"/>
      <c r="I350" s="33"/>
      <c r="J350" s="30"/>
      <c r="K350" s="32"/>
      <c r="L350" s="30"/>
      <c r="M350" s="8">
        <f t="shared" si="4"/>
        <v>0</v>
      </c>
      <c r="N350" s="9"/>
      <c r="O350" s="9"/>
      <c r="P350" s="9"/>
      <c r="Q350" s="9"/>
      <c r="R350" s="9"/>
      <c r="S350" s="9"/>
      <c r="T350" s="9"/>
    </row>
    <row r="351" spans="2:20" ht="12.75" x14ac:dyDescent="0.2">
      <c r="B351" s="32"/>
      <c r="D351" s="32"/>
      <c r="F351" s="32"/>
      <c r="H351" s="30"/>
      <c r="I351" s="33"/>
      <c r="J351" s="30"/>
      <c r="K351" s="32"/>
      <c r="L351" s="30"/>
      <c r="M351" s="8">
        <f t="shared" si="4"/>
        <v>0</v>
      </c>
      <c r="N351" s="9"/>
      <c r="O351" s="9"/>
      <c r="P351" s="9"/>
      <c r="Q351" s="9"/>
      <c r="R351" s="9"/>
      <c r="S351" s="9"/>
      <c r="T351" s="9"/>
    </row>
    <row r="352" spans="2:20" ht="12.75" x14ac:dyDescent="0.2">
      <c r="B352" s="32"/>
      <c r="D352" s="32"/>
      <c r="F352" s="32"/>
      <c r="H352" s="30"/>
      <c r="I352" s="33"/>
      <c r="J352" s="30"/>
      <c r="K352" s="32"/>
      <c r="L352" s="30"/>
      <c r="M352" s="8">
        <f t="shared" si="4"/>
        <v>0</v>
      </c>
      <c r="N352" s="9"/>
      <c r="O352" s="9"/>
      <c r="P352" s="9"/>
      <c r="Q352" s="9"/>
      <c r="R352" s="9"/>
      <c r="S352" s="9"/>
      <c r="T352" s="9"/>
    </row>
    <row r="353" spans="2:20" ht="12.75" x14ac:dyDescent="0.2">
      <c r="B353" s="32"/>
      <c r="D353" s="32"/>
      <c r="F353" s="32"/>
      <c r="H353" s="30"/>
      <c r="I353" s="33"/>
      <c r="J353" s="30"/>
      <c r="K353" s="32"/>
      <c r="L353" s="30"/>
      <c r="M353" s="8">
        <f t="shared" si="4"/>
        <v>0</v>
      </c>
      <c r="N353" s="9"/>
      <c r="O353" s="9"/>
      <c r="P353" s="9"/>
      <c r="Q353" s="9"/>
      <c r="R353" s="9"/>
      <c r="S353" s="9"/>
      <c r="T353" s="9"/>
    </row>
    <row r="354" spans="2:20" ht="12.75" x14ac:dyDescent="0.2">
      <c r="B354" s="32"/>
      <c r="D354" s="32"/>
      <c r="F354" s="32"/>
      <c r="H354" s="30"/>
      <c r="I354" s="33"/>
      <c r="J354" s="30"/>
      <c r="K354" s="32"/>
      <c r="L354" s="30"/>
      <c r="M354" s="8">
        <f t="shared" si="4"/>
        <v>0</v>
      </c>
      <c r="N354" s="9"/>
      <c r="O354" s="9"/>
      <c r="P354" s="9"/>
      <c r="Q354" s="9"/>
      <c r="R354" s="9"/>
      <c r="S354" s="9"/>
      <c r="T354" s="9"/>
    </row>
    <row r="355" spans="2:20" ht="12.75" x14ac:dyDescent="0.2">
      <c r="B355" s="32"/>
      <c r="D355" s="32"/>
      <c r="F355" s="32"/>
      <c r="H355" s="30"/>
      <c r="I355" s="33"/>
      <c r="J355" s="30"/>
      <c r="K355" s="32"/>
      <c r="L355" s="30"/>
      <c r="M355" s="8">
        <f t="shared" si="4"/>
        <v>0</v>
      </c>
      <c r="N355" s="9"/>
      <c r="O355" s="9"/>
      <c r="P355" s="9"/>
      <c r="Q355" s="9"/>
      <c r="R355" s="9"/>
      <c r="S355" s="9"/>
      <c r="T355" s="9"/>
    </row>
    <row r="356" spans="2:20" ht="12.75" x14ac:dyDescent="0.2">
      <c r="B356" s="32"/>
      <c r="D356" s="32"/>
      <c r="F356" s="32"/>
      <c r="H356" s="30"/>
      <c r="I356" s="33"/>
      <c r="J356" s="30"/>
      <c r="K356" s="32"/>
      <c r="L356" s="30"/>
      <c r="M356" s="8">
        <f t="shared" si="4"/>
        <v>0</v>
      </c>
      <c r="N356" s="9"/>
      <c r="O356" s="9"/>
      <c r="P356" s="9"/>
      <c r="Q356" s="9"/>
      <c r="R356" s="9"/>
      <c r="S356" s="9"/>
      <c r="T356" s="9"/>
    </row>
    <row r="357" spans="2:20" ht="12.75" x14ac:dyDescent="0.2">
      <c r="B357" s="32"/>
      <c r="D357" s="32"/>
      <c r="F357" s="32"/>
      <c r="H357" s="30"/>
      <c r="I357" s="33"/>
      <c r="J357" s="30"/>
      <c r="K357" s="32"/>
      <c r="L357" s="30"/>
      <c r="M357" s="8">
        <f t="shared" si="4"/>
        <v>0</v>
      </c>
      <c r="N357" s="9"/>
      <c r="O357" s="9"/>
      <c r="P357" s="9"/>
      <c r="Q357" s="9"/>
      <c r="R357" s="9"/>
      <c r="S357" s="9"/>
      <c r="T357" s="9"/>
    </row>
    <row r="358" spans="2:20" ht="12.75" x14ac:dyDescent="0.2">
      <c r="B358" s="32"/>
      <c r="D358" s="32"/>
      <c r="F358" s="32"/>
      <c r="H358" s="30"/>
      <c r="I358" s="33"/>
      <c r="J358" s="30"/>
      <c r="K358" s="32"/>
      <c r="L358" s="30"/>
      <c r="M358" s="8">
        <f t="shared" si="4"/>
        <v>0</v>
      </c>
      <c r="N358" s="9"/>
      <c r="O358" s="9"/>
      <c r="P358" s="9"/>
      <c r="Q358" s="9"/>
      <c r="R358" s="9"/>
      <c r="S358" s="9"/>
      <c r="T358" s="9"/>
    </row>
    <row r="359" spans="2:20" ht="12.75" x14ac:dyDescent="0.2">
      <c r="B359" s="32"/>
      <c r="D359" s="32"/>
      <c r="F359" s="32"/>
      <c r="H359" s="30"/>
      <c r="I359" s="33"/>
      <c r="J359" s="30"/>
      <c r="K359" s="32"/>
      <c r="L359" s="30"/>
      <c r="M359" s="8">
        <f t="shared" si="4"/>
        <v>0</v>
      </c>
      <c r="N359" s="9"/>
      <c r="O359" s="9"/>
      <c r="P359" s="9"/>
      <c r="Q359" s="9"/>
      <c r="R359" s="9"/>
      <c r="S359" s="9"/>
      <c r="T359" s="9"/>
    </row>
    <row r="360" spans="2:20" ht="12.75" x14ac:dyDescent="0.2">
      <c r="B360" s="32"/>
      <c r="D360" s="32"/>
      <c r="F360" s="32"/>
      <c r="H360" s="30"/>
      <c r="I360" s="33"/>
      <c r="J360" s="30"/>
      <c r="K360" s="32"/>
      <c r="L360" s="30"/>
      <c r="M360" s="8">
        <f t="shared" si="4"/>
        <v>0</v>
      </c>
      <c r="N360" s="9"/>
      <c r="O360" s="9"/>
      <c r="P360" s="9"/>
      <c r="Q360" s="9"/>
      <c r="R360" s="9"/>
      <c r="S360" s="9"/>
      <c r="T360" s="9"/>
    </row>
    <row r="361" spans="2:20" ht="12.75" x14ac:dyDescent="0.2">
      <c r="B361" s="32"/>
      <c r="D361" s="32"/>
      <c r="F361" s="32"/>
      <c r="H361" s="30"/>
      <c r="I361" s="33"/>
      <c r="J361" s="30"/>
      <c r="K361" s="32"/>
      <c r="L361" s="30"/>
      <c r="M361" s="8">
        <f t="shared" si="4"/>
        <v>0</v>
      </c>
      <c r="N361" s="9"/>
      <c r="O361" s="9"/>
      <c r="P361" s="9"/>
      <c r="Q361" s="9"/>
      <c r="R361" s="9"/>
      <c r="S361" s="9"/>
      <c r="T361" s="9"/>
    </row>
    <row r="362" spans="2:20" ht="12.75" x14ac:dyDescent="0.2">
      <c r="B362" s="32"/>
      <c r="D362" s="32"/>
      <c r="F362" s="32"/>
      <c r="H362" s="30"/>
      <c r="I362" s="33"/>
      <c r="J362" s="30"/>
      <c r="K362" s="32"/>
      <c r="L362" s="30"/>
      <c r="M362" s="8">
        <f t="shared" si="4"/>
        <v>0</v>
      </c>
      <c r="N362" s="9"/>
      <c r="O362" s="9"/>
      <c r="P362" s="9"/>
      <c r="Q362" s="9"/>
      <c r="R362" s="9"/>
      <c r="S362" s="9"/>
      <c r="T362" s="9"/>
    </row>
    <row r="363" spans="2:20" ht="12.75" x14ac:dyDescent="0.2">
      <c r="B363" s="32"/>
      <c r="D363" s="32"/>
      <c r="F363" s="32"/>
      <c r="H363" s="30"/>
      <c r="I363" s="33"/>
      <c r="J363" s="30"/>
      <c r="K363" s="32"/>
      <c r="L363" s="30"/>
      <c r="M363" s="8">
        <f t="shared" si="4"/>
        <v>0</v>
      </c>
      <c r="N363" s="9"/>
      <c r="O363" s="9"/>
      <c r="P363" s="9"/>
      <c r="Q363" s="9"/>
      <c r="R363" s="9"/>
      <c r="S363" s="9"/>
      <c r="T363" s="9"/>
    </row>
    <row r="364" spans="2:20" ht="12.75" x14ac:dyDescent="0.2">
      <c r="B364" s="32"/>
      <c r="D364" s="32"/>
      <c r="F364" s="32"/>
      <c r="H364" s="30"/>
      <c r="I364" s="33"/>
      <c r="J364" s="30"/>
      <c r="K364" s="32"/>
      <c r="L364" s="30"/>
      <c r="M364" s="8">
        <f t="shared" si="4"/>
        <v>0</v>
      </c>
      <c r="N364" s="9"/>
      <c r="O364" s="9"/>
      <c r="P364" s="9"/>
      <c r="Q364" s="9"/>
      <c r="R364" s="9"/>
      <c r="S364" s="9"/>
      <c r="T364" s="9"/>
    </row>
    <row r="365" spans="2:20" ht="12.75" x14ac:dyDescent="0.2">
      <c r="B365" s="32"/>
      <c r="D365" s="32"/>
      <c r="F365" s="32"/>
      <c r="H365" s="30"/>
      <c r="I365" s="33"/>
      <c r="J365" s="30"/>
      <c r="K365" s="32"/>
      <c r="L365" s="30"/>
      <c r="M365" s="8">
        <f t="shared" si="4"/>
        <v>0</v>
      </c>
      <c r="N365" s="9"/>
      <c r="O365" s="9"/>
      <c r="P365" s="9"/>
      <c r="Q365" s="9"/>
      <c r="R365" s="9"/>
      <c r="S365" s="9"/>
      <c r="T365" s="9"/>
    </row>
    <row r="366" spans="2:20" ht="12.75" x14ac:dyDescent="0.2">
      <c r="B366" s="32"/>
      <c r="D366" s="32"/>
      <c r="F366" s="32"/>
      <c r="H366" s="30"/>
      <c r="I366" s="33"/>
      <c r="J366" s="30"/>
      <c r="K366" s="32"/>
      <c r="L366" s="30"/>
      <c r="M366" s="8">
        <f t="shared" si="4"/>
        <v>0</v>
      </c>
      <c r="N366" s="9"/>
      <c r="O366" s="9"/>
      <c r="P366" s="9"/>
      <c r="Q366" s="9"/>
      <c r="R366" s="9"/>
      <c r="S366" s="9"/>
      <c r="T366" s="9"/>
    </row>
    <row r="367" spans="2:20" ht="12.75" x14ac:dyDescent="0.2">
      <c r="B367" s="32"/>
      <c r="D367" s="32"/>
      <c r="F367" s="32"/>
      <c r="H367" s="30"/>
      <c r="I367" s="33"/>
      <c r="J367" s="30"/>
      <c r="K367" s="32"/>
      <c r="L367" s="30"/>
      <c r="M367" s="8">
        <f t="shared" si="4"/>
        <v>0</v>
      </c>
      <c r="N367" s="9"/>
      <c r="O367" s="9"/>
      <c r="P367" s="9"/>
      <c r="Q367" s="9"/>
      <c r="R367" s="9"/>
      <c r="S367" s="9"/>
      <c r="T367" s="9"/>
    </row>
    <row r="368" spans="2:20" ht="12.75" x14ac:dyDescent="0.2">
      <c r="B368" s="32"/>
      <c r="D368" s="32"/>
      <c r="F368" s="32"/>
      <c r="H368" s="30"/>
      <c r="I368" s="33"/>
      <c r="J368" s="30"/>
      <c r="K368" s="32"/>
      <c r="L368" s="30"/>
      <c r="M368" s="8">
        <f t="shared" si="4"/>
        <v>0</v>
      </c>
      <c r="N368" s="9"/>
      <c r="O368" s="9"/>
      <c r="P368" s="9"/>
      <c r="Q368" s="9"/>
      <c r="R368" s="9"/>
      <c r="S368" s="9"/>
      <c r="T368" s="9"/>
    </row>
    <row r="369" spans="2:20" ht="12.75" x14ac:dyDescent="0.2">
      <c r="B369" s="32"/>
      <c r="D369" s="32"/>
      <c r="F369" s="32"/>
      <c r="H369" s="30"/>
      <c r="I369" s="33"/>
      <c r="J369" s="30"/>
      <c r="K369" s="32"/>
      <c r="L369" s="30"/>
      <c r="M369" s="8">
        <f t="shared" si="4"/>
        <v>0</v>
      </c>
      <c r="N369" s="9"/>
      <c r="O369" s="9"/>
      <c r="P369" s="9"/>
      <c r="Q369" s="9"/>
      <c r="R369" s="9"/>
      <c r="S369" s="9"/>
      <c r="T369" s="9"/>
    </row>
    <row r="370" spans="2:20" ht="12.75" x14ac:dyDescent="0.2">
      <c r="B370" s="32"/>
      <c r="D370" s="32"/>
      <c r="F370" s="32"/>
      <c r="H370" s="30"/>
      <c r="I370" s="33"/>
      <c r="J370" s="30"/>
      <c r="K370" s="32"/>
      <c r="L370" s="30"/>
      <c r="M370" s="8">
        <f t="shared" si="4"/>
        <v>0</v>
      </c>
      <c r="N370" s="9"/>
      <c r="O370" s="9"/>
      <c r="P370" s="9"/>
      <c r="Q370" s="9"/>
      <c r="R370" s="9"/>
      <c r="S370" s="9"/>
      <c r="T370" s="9"/>
    </row>
    <row r="371" spans="2:20" ht="12.75" x14ac:dyDescent="0.2">
      <c r="B371" s="32"/>
      <c r="D371" s="32"/>
      <c r="F371" s="32"/>
      <c r="H371" s="30"/>
      <c r="I371" s="33"/>
      <c r="J371" s="30"/>
      <c r="K371" s="32"/>
      <c r="L371" s="30"/>
      <c r="M371" s="8">
        <f t="shared" si="4"/>
        <v>0</v>
      </c>
      <c r="N371" s="9"/>
      <c r="O371" s="9"/>
      <c r="P371" s="9"/>
      <c r="Q371" s="9"/>
      <c r="R371" s="9"/>
      <c r="S371" s="9"/>
      <c r="T371" s="9"/>
    </row>
    <row r="372" spans="2:20" ht="12.75" x14ac:dyDescent="0.2">
      <c r="B372" s="32"/>
      <c r="D372" s="32"/>
      <c r="F372" s="32"/>
      <c r="H372" s="30"/>
      <c r="I372" s="33"/>
      <c r="J372" s="30"/>
      <c r="K372" s="32"/>
      <c r="L372" s="30"/>
      <c r="M372" s="8">
        <f t="shared" si="4"/>
        <v>0</v>
      </c>
      <c r="N372" s="9"/>
      <c r="O372" s="9"/>
      <c r="P372" s="9"/>
      <c r="Q372" s="9"/>
      <c r="R372" s="9"/>
      <c r="S372" s="9"/>
      <c r="T372" s="9"/>
    </row>
    <row r="373" spans="2:20" ht="12.75" x14ac:dyDescent="0.2">
      <c r="B373" s="32"/>
      <c r="D373" s="32"/>
      <c r="F373" s="32"/>
      <c r="H373" s="30"/>
      <c r="I373" s="33"/>
      <c r="J373" s="30"/>
      <c r="K373" s="32"/>
      <c r="L373" s="30"/>
      <c r="M373" s="8">
        <f t="shared" si="4"/>
        <v>0</v>
      </c>
      <c r="N373" s="9"/>
      <c r="O373" s="9"/>
      <c r="P373" s="9"/>
      <c r="Q373" s="9"/>
      <c r="R373" s="9"/>
      <c r="S373" s="9"/>
      <c r="T373" s="9"/>
    </row>
    <row r="374" spans="2:20" ht="12.75" x14ac:dyDescent="0.2">
      <c r="B374" s="32"/>
      <c r="D374" s="32"/>
      <c r="F374" s="32"/>
      <c r="H374" s="30"/>
      <c r="I374" s="33"/>
      <c r="J374" s="30"/>
      <c r="K374" s="32"/>
      <c r="L374" s="30"/>
      <c r="M374" s="8">
        <f t="shared" si="4"/>
        <v>0</v>
      </c>
      <c r="N374" s="9"/>
      <c r="O374" s="9"/>
      <c r="P374" s="9"/>
      <c r="Q374" s="9"/>
      <c r="R374" s="9"/>
      <c r="S374" s="9"/>
      <c r="T374" s="9"/>
    </row>
    <row r="375" spans="2:20" ht="12.75" x14ac:dyDescent="0.2">
      <c r="B375" s="32"/>
      <c r="D375" s="32"/>
      <c r="F375" s="32"/>
      <c r="H375" s="30"/>
      <c r="I375" s="33"/>
      <c r="J375" s="30"/>
      <c r="K375" s="32"/>
      <c r="L375" s="30"/>
      <c r="M375" s="8">
        <f t="shared" si="4"/>
        <v>0</v>
      </c>
      <c r="N375" s="9"/>
      <c r="O375" s="9"/>
      <c r="P375" s="9"/>
      <c r="Q375" s="9"/>
      <c r="R375" s="9"/>
      <c r="S375" s="9"/>
      <c r="T375" s="9"/>
    </row>
    <row r="376" spans="2:20" ht="12.75" x14ac:dyDescent="0.2">
      <c r="B376" s="32"/>
      <c r="D376" s="32"/>
      <c r="F376" s="32"/>
      <c r="H376" s="30"/>
      <c r="I376" s="33"/>
      <c r="J376" s="30"/>
      <c r="K376" s="32"/>
      <c r="L376" s="30"/>
      <c r="M376" s="8">
        <f t="shared" si="4"/>
        <v>0</v>
      </c>
      <c r="N376" s="9"/>
      <c r="O376" s="9"/>
      <c r="P376" s="9"/>
      <c r="Q376" s="9"/>
      <c r="R376" s="9"/>
      <c r="S376" s="9"/>
      <c r="T376" s="9"/>
    </row>
    <row r="377" spans="2:20" ht="12.75" x14ac:dyDescent="0.2">
      <c r="B377" s="32"/>
      <c r="D377" s="32"/>
      <c r="F377" s="32"/>
      <c r="H377" s="30"/>
      <c r="I377" s="33"/>
      <c r="J377" s="30"/>
      <c r="K377" s="32"/>
      <c r="L377" s="30"/>
      <c r="M377" s="8">
        <f t="shared" si="4"/>
        <v>0</v>
      </c>
      <c r="N377" s="9"/>
      <c r="O377" s="9"/>
      <c r="P377" s="9"/>
      <c r="Q377" s="9"/>
      <c r="R377" s="9"/>
      <c r="S377" s="9"/>
      <c r="T377" s="9"/>
    </row>
    <row r="378" spans="2:20" ht="12.75" x14ac:dyDescent="0.2">
      <c r="B378" s="32"/>
      <c r="D378" s="32"/>
      <c r="F378" s="32"/>
      <c r="H378" s="30"/>
      <c r="I378" s="33"/>
      <c r="J378" s="30"/>
      <c r="K378" s="32"/>
      <c r="L378" s="30"/>
      <c r="M378" s="8">
        <f t="shared" si="4"/>
        <v>0</v>
      </c>
      <c r="N378" s="9"/>
      <c r="O378" s="9"/>
      <c r="P378" s="9"/>
      <c r="Q378" s="9"/>
      <c r="R378" s="9"/>
      <c r="S378" s="9"/>
      <c r="T378" s="9"/>
    </row>
    <row r="379" spans="2:20" ht="12.75" x14ac:dyDescent="0.2">
      <c r="B379" s="32"/>
      <c r="D379" s="32"/>
      <c r="F379" s="32"/>
      <c r="H379" s="30"/>
      <c r="I379" s="33"/>
      <c r="J379" s="30"/>
      <c r="K379" s="32"/>
      <c r="L379" s="30"/>
      <c r="M379" s="8">
        <f t="shared" si="4"/>
        <v>0</v>
      </c>
      <c r="N379" s="9"/>
      <c r="O379" s="9"/>
      <c r="P379" s="9"/>
      <c r="Q379" s="9"/>
      <c r="R379" s="9"/>
      <c r="S379" s="9"/>
      <c r="T379" s="9"/>
    </row>
    <row r="380" spans="2:20" ht="12.75" x14ac:dyDescent="0.2">
      <c r="B380" s="32"/>
      <c r="D380" s="32"/>
      <c r="F380" s="32"/>
      <c r="H380" s="30"/>
      <c r="I380" s="33"/>
      <c r="J380" s="30"/>
      <c r="K380" s="32"/>
      <c r="L380" s="30"/>
      <c r="M380" s="8">
        <f t="shared" si="4"/>
        <v>0</v>
      </c>
      <c r="N380" s="9"/>
      <c r="O380" s="9"/>
      <c r="P380" s="9"/>
      <c r="Q380" s="9"/>
      <c r="R380" s="9"/>
      <c r="S380" s="9"/>
      <c r="T380" s="9"/>
    </row>
    <row r="381" spans="2:20" ht="12.75" x14ac:dyDescent="0.2">
      <c r="B381" s="32"/>
      <c r="D381" s="32"/>
      <c r="F381" s="32"/>
      <c r="H381" s="30"/>
      <c r="I381" s="33"/>
      <c r="J381" s="30"/>
      <c r="K381" s="32"/>
      <c r="L381" s="30"/>
      <c r="M381" s="8">
        <f t="shared" si="4"/>
        <v>0</v>
      </c>
      <c r="N381" s="9"/>
      <c r="O381" s="9"/>
      <c r="P381" s="9"/>
      <c r="Q381" s="9"/>
      <c r="R381" s="9"/>
      <c r="S381" s="9"/>
      <c r="T381" s="9"/>
    </row>
    <row r="382" spans="2:20" ht="12.75" x14ac:dyDescent="0.2">
      <c r="B382" s="32"/>
      <c r="D382" s="32"/>
      <c r="F382" s="32"/>
      <c r="H382" s="30"/>
      <c r="I382" s="33"/>
      <c r="J382" s="30"/>
      <c r="K382" s="32"/>
      <c r="L382" s="30"/>
      <c r="M382" s="8">
        <f t="shared" si="4"/>
        <v>0</v>
      </c>
      <c r="N382" s="9"/>
      <c r="O382" s="9"/>
      <c r="P382" s="9"/>
      <c r="Q382" s="9"/>
      <c r="R382" s="9"/>
      <c r="S382" s="9"/>
      <c r="T382" s="9"/>
    </row>
    <row r="383" spans="2:20" ht="12.75" x14ac:dyDescent="0.2">
      <c r="B383" s="32"/>
      <c r="D383" s="32"/>
      <c r="F383" s="32"/>
      <c r="H383" s="30"/>
      <c r="I383" s="33"/>
      <c r="J383" s="30"/>
      <c r="K383" s="32"/>
      <c r="L383" s="30"/>
      <c r="M383" s="8">
        <f t="shared" si="4"/>
        <v>0</v>
      </c>
      <c r="N383" s="9"/>
      <c r="O383" s="9"/>
      <c r="P383" s="9"/>
      <c r="Q383" s="9"/>
      <c r="R383" s="9"/>
      <c r="S383" s="9"/>
      <c r="T383" s="9"/>
    </row>
    <row r="384" spans="2:20" ht="12.75" x14ac:dyDescent="0.2">
      <c r="B384" s="32"/>
      <c r="D384" s="32"/>
      <c r="F384" s="32"/>
      <c r="H384" s="30"/>
      <c r="I384" s="33"/>
      <c r="J384" s="30"/>
      <c r="K384" s="32"/>
      <c r="L384" s="30"/>
      <c r="M384" s="8">
        <f t="shared" si="4"/>
        <v>0</v>
      </c>
      <c r="N384" s="9"/>
      <c r="O384" s="9"/>
      <c r="P384" s="9"/>
      <c r="Q384" s="9"/>
      <c r="R384" s="9"/>
      <c r="S384" s="9"/>
      <c r="T384" s="9"/>
    </row>
    <row r="385" spans="2:20" ht="12.75" x14ac:dyDescent="0.2">
      <c r="B385" s="32"/>
      <c r="D385" s="32"/>
      <c r="F385" s="32"/>
      <c r="H385" s="30"/>
      <c r="I385" s="33"/>
      <c r="J385" s="30"/>
      <c r="K385" s="32"/>
      <c r="L385" s="30"/>
      <c r="M385" s="8">
        <f t="shared" si="4"/>
        <v>0</v>
      </c>
      <c r="N385" s="9"/>
      <c r="O385" s="9"/>
      <c r="P385" s="9"/>
      <c r="Q385" s="9"/>
      <c r="R385" s="9"/>
      <c r="S385" s="9"/>
      <c r="T385" s="9"/>
    </row>
    <row r="386" spans="2:20" ht="12.75" x14ac:dyDescent="0.2">
      <c r="B386" s="32"/>
      <c r="D386" s="32"/>
      <c r="F386" s="32"/>
      <c r="H386" s="30"/>
      <c r="I386" s="33"/>
      <c r="J386" s="30"/>
      <c r="K386" s="32"/>
      <c r="L386" s="30"/>
      <c r="M386" s="8">
        <f t="shared" si="4"/>
        <v>0</v>
      </c>
      <c r="N386" s="9"/>
      <c r="O386" s="9"/>
      <c r="P386" s="9"/>
      <c r="Q386" s="9"/>
      <c r="R386" s="9"/>
      <c r="S386" s="9"/>
      <c r="T386" s="9"/>
    </row>
    <row r="387" spans="2:20" ht="12.75" x14ac:dyDescent="0.2">
      <c r="B387" s="32"/>
      <c r="D387" s="32"/>
      <c r="F387" s="32"/>
      <c r="H387" s="30"/>
      <c r="I387" s="33"/>
      <c r="J387" s="30"/>
      <c r="K387" s="32"/>
      <c r="L387" s="30"/>
      <c r="M387" s="8">
        <f t="shared" si="4"/>
        <v>0</v>
      </c>
      <c r="N387" s="9"/>
      <c r="O387" s="9"/>
      <c r="P387" s="9"/>
      <c r="Q387" s="9"/>
      <c r="R387" s="9"/>
      <c r="S387" s="9"/>
      <c r="T387" s="9"/>
    </row>
    <row r="388" spans="2:20" ht="12.75" x14ac:dyDescent="0.2">
      <c r="B388" s="32"/>
      <c r="D388" s="32"/>
      <c r="F388" s="32"/>
      <c r="H388" s="30"/>
      <c r="I388" s="33"/>
      <c r="J388" s="30"/>
      <c r="K388" s="32"/>
      <c r="L388" s="30"/>
      <c r="M388" s="8">
        <f t="shared" si="4"/>
        <v>0</v>
      </c>
      <c r="N388" s="9"/>
      <c r="O388" s="9"/>
      <c r="P388" s="9"/>
      <c r="Q388" s="9"/>
      <c r="R388" s="9"/>
      <c r="S388" s="9"/>
      <c r="T388" s="9"/>
    </row>
    <row r="389" spans="2:20" ht="12.75" x14ac:dyDescent="0.2">
      <c r="B389" s="32"/>
      <c r="D389" s="32"/>
      <c r="F389" s="32"/>
      <c r="H389" s="30"/>
      <c r="I389" s="33"/>
      <c r="J389" s="30"/>
      <c r="K389" s="32"/>
      <c r="L389" s="30"/>
      <c r="M389" s="8">
        <f t="shared" si="4"/>
        <v>0</v>
      </c>
      <c r="N389" s="9"/>
      <c r="O389" s="9"/>
      <c r="P389" s="9"/>
      <c r="Q389" s="9"/>
      <c r="R389" s="9"/>
      <c r="S389" s="9"/>
      <c r="T389" s="9"/>
    </row>
    <row r="390" spans="2:20" ht="12.75" x14ac:dyDescent="0.2">
      <c r="B390" s="32"/>
      <c r="D390" s="32"/>
      <c r="F390" s="32"/>
      <c r="H390" s="30"/>
      <c r="I390" s="33"/>
      <c r="J390" s="30"/>
      <c r="K390" s="32"/>
      <c r="L390" s="30"/>
      <c r="M390" s="8">
        <f t="shared" si="4"/>
        <v>0</v>
      </c>
      <c r="N390" s="9"/>
      <c r="O390" s="9"/>
      <c r="P390" s="9"/>
      <c r="Q390" s="9"/>
      <c r="R390" s="9"/>
      <c r="S390" s="9"/>
      <c r="T390" s="9"/>
    </row>
    <row r="391" spans="2:20" ht="12.75" x14ac:dyDescent="0.2">
      <c r="B391" s="32"/>
      <c r="D391" s="32"/>
      <c r="F391" s="32"/>
      <c r="H391" s="30"/>
      <c r="I391" s="33"/>
      <c r="J391" s="30"/>
      <c r="K391" s="32"/>
      <c r="L391" s="30"/>
      <c r="M391" s="8">
        <f t="shared" si="4"/>
        <v>0</v>
      </c>
      <c r="N391" s="9"/>
      <c r="O391" s="9"/>
      <c r="P391" s="9"/>
      <c r="Q391" s="9"/>
      <c r="R391" s="9"/>
      <c r="S391" s="9"/>
      <c r="T391" s="9"/>
    </row>
    <row r="392" spans="2:20" ht="12.75" x14ac:dyDescent="0.2">
      <c r="B392" s="32"/>
      <c r="D392" s="32"/>
      <c r="F392" s="32"/>
      <c r="H392" s="30"/>
      <c r="I392" s="33"/>
      <c r="J392" s="30"/>
      <c r="K392" s="32"/>
      <c r="L392" s="30"/>
      <c r="M392" s="8">
        <f t="shared" si="4"/>
        <v>0</v>
      </c>
      <c r="N392" s="9"/>
      <c r="O392" s="9"/>
      <c r="P392" s="9"/>
      <c r="Q392" s="9"/>
      <c r="R392" s="9"/>
      <c r="S392" s="9"/>
      <c r="T392" s="9"/>
    </row>
    <row r="393" spans="2:20" ht="12.75" x14ac:dyDescent="0.2">
      <c r="B393" s="32"/>
      <c r="D393" s="32"/>
      <c r="F393" s="32"/>
      <c r="H393" s="30"/>
      <c r="I393" s="33"/>
      <c r="J393" s="30"/>
      <c r="K393" s="32"/>
      <c r="L393" s="30"/>
      <c r="M393" s="8">
        <f t="shared" si="4"/>
        <v>0</v>
      </c>
      <c r="N393" s="9"/>
      <c r="O393" s="9"/>
      <c r="P393" s="9"/>
      <c r="Q393" s="9"/>
      <c r="R393" s="9"/>
      <c r="S393" s="9"/>
      <c r="T393" s="9"/>
    </row>
    <row r="394" spans="2:20" ht="12.75" x14ac:dyDescent="0.2">
      <c r="B394" s="32"/>
      <c r="D394" s="32"/>
      <c r="F394" s="32"/>
      <c r="H394" s="30"/>
      <c r="I394" s="33"/>
      <c r="J394" s="30"/>
      <c r="K394" s="32"/>
      <c r="L394" s="30"/>
      <c r="M394" s="8">
        <f t="shared" si="4"/>
        <v>0</v>
      </c>
      <c r="N394" s="9"/>
      <c r="O394" s="9"/>
      <c r="P394" s="9"/>
      <c r="Q394" s="9"/>
      <c r="R394" s="9"/>
      <c r="S394" s="9"/>
      <c r="T394" s="9"/>
    </row>
    <row r="395" spans="2:20" ht="12.75" x14ac:dyDescent="0.2">
      <c r="B395" s="32"/>
      <c r="D395" s="32"/>
      <c r="F395" s="32"/>
      <c r="H395" s="30"/>
      <c r="I395" s="33"/>
      <c r="J395" s="30"/>
      <c r="K395" s="32"/>
      <c r="L395" s="30"/>
      <c r="M395" s="8">
        <f t="shared" si="4"/>
        <v>0</v>
      </c>
      <c r="N395" s="9"/>
      <c r="O395" s="9"/>
      <c r="P395" s="9"/>
      <c r="Q395" s="9"/>
      <c r="R395" s="9"/>
      <c r="S395" s="9"/>
      <c r="T395" s="9"/>
    </row>
    <row r="396" spans="2:20" ht="12.75" x14ac:dyDescent="0.2">
      <c r="B396" s="32"/>
      <c r="D396" s="32"/>
      <c r="F396" s="32"/>
      <c r="H396" s="30"/>
      <c r="I396" s="33"/>
      <c r="J396" s="30"/>
      <c r="K396" s="32"/>
      <c r="L396" s="30"/>
      <c r="M396" s="8">
        <f t="shared" si="4"/>
        <v>0</v>
      </c>
      <c r="N396" s="9"/>
      <c r="O396" s="9"/>
      <c r="P396" s="9"/>
      <c r="Q396" s="9"/>
      <c r="R396" s="9"/>
      <c r="S396" s="9"/>
      <c r="T396" s="9"/>
    </row>
    <row r="397" spans="2:20" ht="12.75" x14ac:dyDescent="0.2">
      <c r="B397" s="32"/>
      <c r="D397" s="32"/>
      <c r="F397" s="32"/>
      <c r="H397" s="30"/>
      <c r="I397" s="33"/>
      <c r="J397" s="30"/>
      <c r="K397" s="32"/>
      <c r="L397" s="30"/>
      <c r="M397" s="8">
        <f t="shared" si="4"/>
        <v>0</v>
      </c>
      <c r="N397" s="9"/>
      <c r="O397" s="9"/>
      <c r="P397" s="9"/>
      <c r="Q397" s="9"/>
      <c r="R397" s="9"/>
      <c r="S397" s="9"/>
      <c r="T397" s="9"/>
    </row>
    <row r="398" spans="2:20" ht="12.75" x14ac:dyDescent="0.2">
      <c r="B398" s="32"/>
      <c r="D398" s="32"/>
      <c r="F398" s="32"/>
      <c r="H398" s="30"/>
      <c r="I398" s="33"/>
      <c r="J398" s="30"/>
      <c r="K398" s="32"/>
      <c r="L398" s="30"/>
      <c r="M398" s="8">
        <f t="shared" si="4"/>
        <v>0</v>
      </c>
      <c r="N398" s="9"/>
      <c r="O398" s="9"/>
      <c r="P398" s="9"/>
      <c r="Q398" s="9"/>
      <c r="R398" s="9"/>
      <c r="S398" s="9"/>
      <c r="T398" s="9"/>
    </row>
    <row r="399" spans="2:20" ht="12.75" x14ac:dyDescent="0.2">
      <c r="B399" s="32"/>
      <c r="D399" s="32"/>
      <c r="F399" s="32"/>
      <c r="H399" s="30"/>
      <c r="I399" s="33"/>
      <c r="J399" s="30"/>
      <c r="K399" s="32"/>
      <c r="L399" s="30"/>
      <c r="M399" s="8">
        <f t="shared" si="4"/>
        <v>0</v>
      </c>
      <c r="N399" s="9"/>
      <c r="O399" s="9"/>
      <c r="P399" s="9"/>
      <c r="Q399" s="9"/>
      <c r="R399" s="9"/>
      <c r="S399" s="9"/>
      <c r="T399" s="9"/>
    </row>
    <row r="400" spans="2:20" ht="12.75" x14ac:dyDescent="0.2">
      <c r="B400" s="32"/>
      <c r="D400" s="32"/>
      <c r="F400" s="32"/>
      <c r="H400" s="30"/>
      <c r="I400" s="33"/>
      <c r="J400" s="30"/>
      <c r="K400" s="32"/>
      <c r="L400" s="30"/>
      <c r="M400" s="8">
        <f t="shared" si="4"/>
        <v>0</v>
      </c>
      <c r="N400" s="9"/>
      <c r="O400" s="9"/>
      <c r="P400" s="9"/>
      <c r="Q400" s="9"/>
      <c r="R400" s="9"/>
      <c r="S400" s="9"/>
      <c r="T400" s="9"/>
    </row>
    <row r="401" spans="2:20" ht="12.75" x14ac:dyDescent="0.2">
      <c r="B401" s="32"/>
      <c r="D401" s="32"/>
      <c r="F401" s="32"/>
      <c r="H401" s="30"/>
      <c r="I401" s="33"/>
      <c r="J401" s="30"/>
      <c r="K401" s="32"/>
      <c r="L401" s="30"/>
      <c r="M401" s="8">
        <f t="shared" si="4"/>
        <v>0</v>
      </c>
      <c r="N401" s="9"/>
      <c r="O401" s="9"/>
      <c r="P401" s="9"/>
      <c r="Q401" s="9"/>
      <c r="R401" s="9"/>
      <c r="S401" s="9"/>
      <c r="T401" s="9"/>
    </row>
    <row r="402" spans="2:20" ht="12.75" x14ac:dyDescent="0.2">
      <c r="B402" s="32"/>
      <c r="D402" s="32"/>
      <c r="F402" s="32"/>
      <c r="H402" s="30"/>
      <c r="I402" s="33"/>
      <c r="J402" s="30"/>
      <c r="K402" s="32"/>
      <c r="L402" s="30"/>
      <c r="M402" s="8">
        <f t="shared" si="4"/>
        <v>0</v>
      </c>
      <c r="N402" s="9"/>
      <c r="O402" s="9"/>
      <c r="P402" s="9"/>
      <c r="Q402" s="9"/>
      <c r="R402" s="9"/>
      <c r="S402" s="9"/>
      <c r="T402" s="9"/>
    </row>
    <row r="403" spans="2:20" ht="12.75" x14ac:dyDescent="0.2">
      <c r="B403" s="32"/>
      <c r="D403" s="32"/>
      <c r="F403" s="32"/>
      <c r="H403" s="30"/>
      <c r="I403" s="33"/>
      <c r="J403" s="30"/>
      <c r="K403" s="32"/>
      <c r="L403" s="30"/>
      <c r="M403" s="8">
        <f t="shared" si="4"/>
        <v>0</v>
      </c>
      <c r="N403" s="9"/>
      <c r="O403" s="9"/>
      <c r="P403" s="9"/>
      <c r="Q403" s="9"/>
      <c r="R403" s="9"/>
      <c r="S403" s="9"/>
      <c r="T403" s="9"/>
    </row>
    <row r="404" spans="2:20" ht="12.75" x14ac:dyDescent="0.2">
      <c r="B404" s="32"/>
      <c r="D404" s="32"/>
      <c r="F404" s="32"/>
      <c r="H404" s="30"/>
      <c r="I404" s="33"/>
      <c r="J404" s="30"/>
      <c r="K404" s="32"/>
      <c r="L404" s="30"/>
      <c r="M404" s="8">
        <f t="shared" si="4"/>
        <v>0</v>
      </c>
      <c r="N404" s="9"/>
      <c r="O404" s="9"/>
      <c r="P404" s="9"/>
      <c r="Q404" s="9"/>
      <c r="R404" s="9"/>
      <c r="S404" s="9"/>
      <c r="T404" s="9"/>
    </row>
    <row r="405" spans="2:20" ht="12.75" x14ac:dyDescent="0.2">
      <c r="B405" s="32"/>
      <c r="D405" s="32"/>
      <c r="F405" s="32"/>
      <c r="H405" s="30"/>
      <c r="I405" s="33"/>
      <c r="J405" s="30"/>
      <c r="K405" s="32"/>
      <c r="L405" s="30"/>
      <c r="M405" s="8">
        <f t="shared" si="4"/>
        <v>0</v>
      </c>
      <c r="N405" s="9"/>
      <c r="O405" s="9"/>
      <c r="P405" s="9"/>
      <c r="Q405" s="9"/>
      <c r="R405" s="9"/>
      <c r="S405" s="9"/>
      <c r="T405" s="9"/>
    </row>
    <row r="406" spans="2:20" ht="12.75" x14ac:dyDescent="0.2">
      <c r="B406" s="32"/>
      <c r="D406" s="32"/>
      <c r="F406" s="32"/>
      <c r="H406" s="30"/>
      <c r="I406" s="33"/>
      <c r="J406" s="30"/>
      <c r="K406" s="32"/>
      <c r="L406" s="30"/>
      <c r="M406" s="8">
        <f t="shared" si="4"/>
        <v>0</v>
      </c>
      <c r="N406" s="9"/>
      <c r="O406" s="9"/>
      <c r="P406" s="9"/>
      <c r="Q406" s="9"/>
      <c r="R406" s="9"/>
      <c r="S406" s="9"/>
      <c r="T406" s="9"/>
    </row>
    <row r="407" spans="2:20" ht="12.75" x14ac:dyDescent="0.2">
      <c r="B407" s="32"/>
      <c r="D407" s="32"/>
      <c r="F407" s="32"/>
      <c r="H407" s="30"/>
      <c r="I407" s="33"/>
      <c r="J407" s="30"/>
      <c r="K407" s="32"/>
      <c r="L407" s="30"/>
      <c r="M407" s="8">
        <f t="shared" si="4"/>
        <v>0</v>
      </c>
      <c r="N407" s="9"/>
      <c r="O407" s="9"/>
      <c r="P407" s="9"/>
      <c r="Q407" s="9"/>
      <c r="R407" s="9"/>
      <c r="S407" s="9"/>
      <c r="T407" s="9"/>
    </row>
    <row r="408" spans="2:20" ht="12.75" x14ac:dyDescent="0.2">
      <c r="B408" s="32"/>
      <c r="D408" s="32"/>
      <c r="F408" s="32"/>
      <c r="H408" s="30"/>
      <c r="I408" s="33"/>
      <c r="J408" s="30"/>
      <c r="K408" s="32"/>
      <c r="L408" s="30"/>
      <c r="M408" s="8">
        <f t="shared" si="4"/>
        <v>0</v>
      </c>
      <c r="N408" s="9"/>
      <c r="O408" s="9"/>
      <c r="P408" s="9"/>
      <c r="Q408" s="9"/>
      <c r="R408" s="9"/>
      <c r="S408" s="9"/>
      <c r="T408" s="9"/>
    </row>
    <row r="409" spans="2:20" ht="12.75" x14ac:dyDescent="0.2">
      <c r="B409" s="32"/>
      <c r="D409" s="32"/>
      <c r="F409" s="32"/>
      <c r="H409" s="30"/>
      <c r="I409" s="33"/>
      <c r="J409" s="30"/>
      <c r="K409" s="32"/>
      <c r="L409" s="30"/>
      <c r="M409" s="8">
        <f t="shared" si="4"/>
        <v>0</v>
      </c>
      <c r="N409" s="9"/>
      <c r="O409" s="9"/>
      <c r="P409" s="9"/>
      <c r="Q409" s="9"/>
      <c r="R409" s="9"/>
      <c r="S409" s="9"/>
      <c r="T409" s="9"/>
    </row>
    <row r="410" spans="2:20" ht="12.75" x14ac:dyDescent="0.2">
      <c r="B410" s="32"/>
      <c r="D410" s="32"/>
      <c r="F410" s="32"/>
      <c r="H410" s="30"/>
      <c r="I410" s="33"/>
      <c r="J410" s="30"/>
      <c r="K410" s="32"/>
      <c r="L410" s="30"/>
      <c r="M410" s="8">
        <f t="shared" si="4"/>
        <v>0</v>
      </c>
      <c r="N410" s="9"/>
      <c r="O410" s="9"/>
      <c r="P410" s="9"/>
      <c r="Q410" s="9"/>
      <c r="R410" s="9"/>
      <c r="S410" s="9"/>
      <c r="T410" s="9"/>
    </row>
    <row r="411" spans="2:20" ht="12.75" x14ac:dyDescent="0.2">
      <c r="B411" s="32"/>
      <c r="D411" s="32"/>
      <c r="F411" s="32"/>
      <c r="H411" s="30"/>
      <c r="I411" s="33"/>
      <c r="J411" s="30"/>
      <c r="K411" s="32"/>
      <c r="L411" s="30"/>
      <c r="M411" s="8">
        <f t="shared" si="4"/>
        <v>0</v>
      </c>
      <c r="N411" s="9"/>
      <c r="O411" s="9"/>
      <c r="P411" s="9"/>
      <c r="Q411" s="9"/>
      <c r="R411" s="9"/>
      <c r="S411" s="9"/>
      <c r="T411" s="9"/>
    </row>
    <row r="412" spans="2:20" ht="12.75" x14ac:dyDescent="0.2">
      <c r="B412" s="32"/>
      <c r="D412" s="32"/>
      <c r="F412" s="32"/>
      <c r="H412" s="30"/>
      <c r="I412" s="33"/>
      <c r="J412" s="30"/>
      <c r="K412" s="32"/>
      <c r="L412" s="30"/>
      <c r="M412" s="8">
        <f t="shared" si="4"/>
        <v>0</v>
      </c>
      <c r="N412" s="9"/>
      <c r="O412" s="9"/>
      <c r="P412" s="9"/>
      <c r="Q412" s="9"/>
      <c r="R412" s="9"/>
      <c r="S412" s="9"/>
      <c r="T412" s="9"/>
    </row>
    <row r="413" spans="2:20" ht="12.75" x14ac:dyDescent="0.2">
      <c r="B413" s="32"/>
      <c r="D413" s="32"/>
      <c r="F413" s="32"/>
      <c r="H413" s="30"/>
      <c r="I413" s="33"/>
      <c r="J413" s="30"/>
      <c r="K413" s="32"/>
      <c r="L413" s="30"/>
      <c r="M413" s="8">
        <f t="shared" si="4"/>
        <v>0</v>
      </c>
      <c r="N413" s="9"/>
      <c r="O413" s="9"/>
      <c r="P413" s="9"/>
      <c r="Q413" s="9"/>
      <c r="R413" s="9"/>
      <c r="S413" s="9"/>
      <c r="T413" s="9"/>
    </row>
    <row r="414" spans="2:20" ht="12.75" x14ac:dyDescent="0.2">
      <c r="B414" s="32"/>
      <c r="D414" s="32"/>
      <c r="F414" s="32"/>
      <c r="H414" s="30"/>
      <c r="I414" s="33"/>
      <c r="J414" s="30"/>
      <c r="K414" s="32"/>
      <c r="L414" s="30"/>
      <c r="M414" s="8">
        <f t="shared" si="4"/>
        <v>0</v>
      </c>
      <c r="N414" s="9"/>
      <c r="O414" s="9"/>
      <c r="P414" s="9"/>
      <c r="Q414" s="9"/>
      <c r="R414" s="9"/>
      <c r="S414" s="9"/>
      <c r="T414" s="9"/>
    </row>
    <row r="415" spans="2:20" ht="12.75" x14ac:dyDescent="0.2">
      <c r="B415" s="32"/>
      <c r="D415" s="32"/>
      <c r="F415" s="32"/>
      <c r="H415" s="30"/>
      <c r="I415" s="33"/>
      <c r="J415" s="30"/>
      <c r="K415" s="32"/>
      <c r="L415" s="30"/>
      <c r="M415" s="8">
        <f t="shared" si="4"/>
        <v>0</v>
      </c>
      <c r="N415" s="9"/>
      <c r="O415" s="9"/>
      <c r="P415" s="9"/>
      <c r="Q415" s="9"/>
      <c r="R415" s="9"/>
      <c r="S415" s="9"/>
      <c r="T415" s="9"/>
    </row>
    <row r="416" spans="2:20" ht="12.75" x14ac:dyDescent="0.2">
      <c r="B416" s="32"/>
      <c r="D416" s="32"/>
      <c r="F416" s="32"/>
      <c r="H416" s="30"/>
      <c r="I416" s="33"/>
      <c r="J416" s="30"/>
      <c r="K416" s="32"/>
      <c r="L416" s="30"/>
      <c r="M416" s="8">
        <f t="shared" si="4"/>
        <v>0</v>
      </c>
      <c r="N416" s="9"/>
      <c r="O416" s="9"/>
      <c r="P416" s="9"/>
      <c r="Q416" s="9"/>
      <c r="R416" s="9"/>
      <c r="S416" s="9"/>
      <c r="T416" s="9"/>
    </row>
    <row r="417" spans="2:20" ht="12.75" x14ac:dyDescent="0.2">
      <c r="B417" s="32"/>
      <c r="D417" s="32"/>
      <c r="F417" s="32"/>
      <c r="H417" s="30"/>
      <c r="I417" s="33"/>
      <c r="J417" s="30"/>
      <c r="K417" s="32"/>
      <c r="L417" s="30"/>
      <c r="M417" s="8">
        <f t="shared" si="4"/>
        <v>0</v>
      </c>
      <c r="N417" s="9"/>
      <c r="O417" s="9"/>
      <c r="P417" s="9"/>
      <c r="Q417" s="9"/>
      <c r="R417" s="9"/>
      <c r="S417" s="9"/>
      <c r="T417" s="9"/>
    </row>
    <row r="418" spans="2:20" ht="12.75" x14ac:dyDescent="0.2">
      <c r="B418" s="32"/>
      <c r="D418" s="32"/>
      <c r="F418" s="32"/>
      <c r="H418" s="30"/>
      <c r="I418" s="33"/>
      <c r="J418" s="30"/>
      <c r="K418" s="32"/>
      <c r="L418" s="30"/>
      <c r="M418" s="8">
        <f t="shared" si="4"/>
        <v>0</v>
      </c>
      <c r="N418" s="9"/>
      <c r="O418" s="9"/>
      <c r="P418" s="9"/>
      <c r="Q418" s="9"/>
      <c r="R418" s="9"/>
      <c r="S418" s="9"/>
      <c r="T418" s="9"/>
    </row>
    <row r="419" spans="2:20" ht="12.75" x14ac:dyDescent="0.2">
      <c r="B419" s="32"/>
      <c r="D419" s="32"/>
      <c r="F419" s="32"/>
      <c r="H419" s="30"/>
      <c r="I419" s="33"/>
      <c r="J419" s="30"/>
      <c r="K419" s="32"/>
      <c r="L419" s="30"/>
      <c r="M419" s="8">
        <f t="shared" si="4"/>
        <v>0</v>
      </c>
      <c r="N419" s="9"/>
      <c r="O419" s="9"/>
      <c r="P419" s="9"/>
      <c r="Q419" s="9"/>
      <c r="R419" s="9"/>
      <c r="S419" s="9"/>
      <c r="T419" s="9"/>
    </row>
    <row r="420" spans="2:20" ht="12.75" x14ac:dyDescent="0.2">
      <c r="B420" s="32"/>
      <c r="D420" s="32"/>
      <c r="F420" s="32"/>
      <c r="H420" s="30"/>
      <c r="I420" s="33"/>
      <c r="J420" s="30"/>
      <c r="K420" s="32"/>
      <c r="L420" s="30"/>
      <c r="M420" s="8">
        <f t="shared" si="4"/>
        <v>0</v>
      </c>
      <c r="N420" s="9"/>
      <c r="O420" s="9"/>
      <c r="P420" s="9"/>
      <c r="Q420" s="9"/>
      <c r="R420" s="9"/>
      <c r="S420" s="9"/>
      <c r="T420" s="9"/>
    </row>
    <row r="421" spans="2:20" ht="12.75" x14ac:dyDescent="0.2">
      <c r="B421" s="32"/>
      <c r="D421" s="32"/>
      <c r="F421" s="32"/>
      <c r="H421" s="30"/>
      <c r="I421" s="33"/>
      <c r="J421" s="30"/>
      <c r="K421" s="32"/>
      <c r="L421" s="30"/>
      <c r="M421" s="8">
        <f t="shared" si="4"/>
        <v>0</v>
      </c>
      <c r="N421" s="9"/>
      <c r="O421" s="9"/>
      <c r="P421" s="9"/>
      <c r="Q421" s="9"/>
      <c r="R421" s="9"/>
      <c r="S421" s="9"/>
      <c r="T421" s="9"/>
    </row>
    <row r="422" spans="2:20" ht="12.75" x14ac:dyDescent="0.2">
      <c r="B422" s="32"/>
      <c r="D422" s="32"/>
      <c r="F422" s="32"/>
      <c r="H422" s="30"/>
      <c r="I422" s="33"/>
      <c r="J422" s="30"/>
      <c r="K422" s="32"/>
      <c r="L422" s="30"/>
      <c r="M422" s="8">
        <f t="shared" si="4"/>
        <v>0</v>
      </c>
      <c r="N422" s="9"/>
      <c r="O422" s="9"/>
      <c r="P422" s="9"/>
      <c r="Q422" s="9"/>
      <c r="R422" s="9"/>
      <c r="S422" s="9"/>
      <c r="T422" s="9"/>
    </row>
    <row r="423" spans="2:20" ht="12.75" x14ac:dyDescent="0.2">
      <c r="B423" s="32"/>
      <c r="D423" s="32"/>
      <c r="F423" s="32"/>
      <c r="H423" s="30"/>
      <c r="I423" s="33"/>
      <c r="J423" s="30"/>
      <c r="K423" s="32"/>
      <c r="L423" s="30"/>
      <c r="M423" s="8">
        <f t="shared" si="4"/>
        <v>0</v>
      </c>
      <c r="N423" s="9"/>
      <c r="O423" s="9"/>
      <c r="P423" s="9"/>
      <c r="Q423" s="9"/>
      <c r="R423" s="9"/>
      <c r="S423" s="9"/>
      <c r="T423" s="9"/>
    </row>
    <row r="424" spans="2:20" ht="12.75" x14ac:dyDescent="0.2">
      <c r="B424" s="32"/>
      <c r="D424" s="32"/>
      <c r="F424" s="32"/>
      <c r="H424" s="30"/>
      <c r="I424" s="33"/>
      <c r="J424" s="30"/>
      <c r="K424" s="32"/>
      <c r="L424" s="30"/>
      <c r="M424" s="8">
        <f t="shared" si="4"/>
        <v>0</v>
      </c>
      <c r="N424" s="9"/>
      <c r="O424" s="9"/>
      <c r="P424" s="9"/>
      <c r="Q424" s="9"/>
      <c r="R424" s="9"/>
      <c r="S424" s="9"/>
      <c r="T424" s="9"/>
    </row>
    <row r="425" spans="2:20" ht="12.75" x14ac:dyDescent="0.2">
      <c r="B425" s="32"/>
      <c r="D425" s="32"/>
      <c r="F425" s="32"/>
      <c r="H425" s="30"/>
      <c r="I425" s="33"/>
      <c r="J425" s="30"/>
      <c r="K425" s="32"/>
      <c r="L425" s="30"/>
      <c r="M425" s="8">
        <f t="shared" si="4"/>
        <v>0</v>
      </c>
      <c r="N425" s="9"/>
      <c r="O425" s="9"/>
      <c r="P425" s="9"/>
      <c r="Q425" s="9"/>
      <c r="R425" s="9"/>
      <c r="S425" s="9"/>
      <c r="T425" s="9"/>
    </row>
    <row r="426" spans="2:20" ht="12.75" x14ac:dyDescent="0.2">
      <c r="B426" s="32"/>
      <c r="D426" s="32"/>
      <c r="F426" s="32"/>
      <c r="H426" s="30"/>
      <c r="I426" s="33"/>
      <c r="J426" s="30"/>
      <c r="K426" s="32"/>
      <c r="L426" s="30"/>
      <c r="M426" s="8">
        <f t="shared" si="4"/>
        <v>0</v>
      </c>
      <c r="N426" s="9"/>
      <c r="O426" s="9"/>
      <c r="P426" s="9"/>
      <c r="Q426" s="9"/>
      <c r="R426" s="9"/>
      <c r="S426" s="9"/>
      <c r="T426" s="9"/>
    </row>
    <row r="427" spans="2:20" ht="12.75" x14ac:dyDescent="0.2">
      <c r="B427" s="32"/>
      <c r="D427" s="32"/>
      <c r="F427" s="32"/>
      <c r="H427" s="30"/>
      <c r="I427" s="33"/>
      <c r="J427" s="30"/>
      <c r="K427" s="32"/>
      <c r="L427" s="30"/>
      <c r="M427" s="8">
        <f t="shared" si="4"/>
        <v>0</v>
      </c>
      <c r="N427" s="9"/>
      <c r="O427" s="9"/>
      <c r="P427" s="9"/>
      <c r="Q427" s="9"/>
      <c r="R427" s="9"/>
      <c r="S427" s="9"/>
      <c r="T427" s="9"/>
    </row>
    <row r="428" spans="2:20" ht="12.75" x14ac:dyDescent="0.2">
      <c r="B428" s="32"/>
      <c r="D428" s="32"/>
      <c r="F428" s="32"/>
      <c r="H428" s="30"/>
      <c r="I428" s="33"/>
      <c r="J428" s="30"/>
      <c r="K428" s="32"/>
      <c r="L428" s="30"/>
      <c r="M428" s="8">
        <f t="shared" si="4"/>
        <v>0</v>
      </c>
      <c r="N428" s="9"/>
      <c r="O428" s="9"/>
      <c r="P428" s="9"/>
      <c r="Q428" s="9"/>
      <c r="R428" s="9"/>
      <c r="S428" s="9"/>
      <c r="T428" s="9"/>
    </row>
    <row r="429" spans="2:20" ht="12.75" x14ac:dyDescent="0.2">
      <c r="B429" s="32"/>
      <c r="D429" s="32"/>
      <c r="F429" s="32"/>
      <c r="H429" s="30"/>
      <c r="I429" s="33"/>
      <c r="J429" s="30"/>
      <c r="K429" s="32"/>
      <c r="L429" s="30"/>
      <c r="M429" s="8">
        <f t="shared" si="4"/>
        <v>0</v>
      </c>
      <c r="N429" s="9"/>
      <c r="O429" s="9"/>
      <c r="P429" s="9"/>
      <c r="Q429" s="9"/>
      <c r="R429" s="9"/>
      <c r="S429" s="9"/>
      <c r="T429" s="9"/>
    </row>
    <row r="430" spans="2:20" ht="12.75" x14ac:dyDescent="0.2">
      <c r="B430" s="32"/>
      <c r="D430" s="32"/>
      <c r="F430" s="32"/>
      <c r="H430" s="30"/>
      <c r="I430" s="33"/>
      <c r="J430" s="30"/>
      <c r="K430" s="32"/>
      <c r="L430" s="30"/>
      <c r="M430" s="8">
        <f t="shared" si="4"/>
        <v>0</v>
      </c>
      <c r="N430" s="9"/>
      <c r="O430" s="9"/>
      <c r="P430" s="9"/>
      <c r="Q430" s="9"/>
      <c r="R430" s="9"/>
      <c r="S430" s="9"/>
      <c r="T430" s="9"/>
    </row>
    <row r="431" spans="2:20" ht="12.75" x14ac:dyDescent="0.2">
      <c r="B431" s="32"/>
      <c r="D431" s="32"/>
      <c r="F431" s="32"/>
      <c r="H431" s="30"/>
      <c r="I431" s="33"/>
      <c r="J431" s="30"/>
      <c r="K431" s="32"/>
      <c r="L431" s="30"/>
      <c r="M431" s="8">
        <f t="shared" si="4"/>
        <v>0</v>
      </c>
      <c r="N431" s="9"/>
      <c r="O431" s="9"/>
      <c r="P431" s="9"/>
      <c r="Q431" s="9"/>
      <c r="R431" s="9"/>
      <c r="S431" s="9"/>
      <c r="T431" s="9"/>
    </row>
    <row r="432" spans="2:20" ht="12.75" x14ac:dyDescent="0.2">
      <c r="B432" s="32"/>
      <c r="D432" s="32"/>
      <c r="F432" s="32"/>
      <c r="H432" s="30"/>
      <c r="I432" s="33"/>
      <c r="J432" s="30"/>
      <c r="K432" s="32"/>
      <c r="L432" s="30"/>
      <c r="M432" s="8">
        <f t="shared" si="4"/>
        <v>0</v>
      </c>
      <c r="N432" s="9"/>
      <c r="O432" s="9"/>
      <c r="P432" s="9"/>
      <c r="Q432" s="9"/>
      <c r="R432" s="9"/>
      <c r="S432" s="9"/>
      <c r="T432" s="9"/>
    </row>
    <row r="433" spans="2:20" ht="12.75" x14ac:dyDescent="0.2">
      <c r="B433" s="32"/>
      <c r="D433" s="32"/>
      <c r="F433" s="32"/>
      <c r="H433" s="30"/>
      <c r="I433" s="33"/>
      <c r="J433" s="30"/>
      <c r="K433" s="32"/>
      <c r="L433" s="30"/>
      <c r="M433" s="8">
        <f t="shared" si="4"/>
        <v>0</v>
      </c>
      <c r="N433" s="9"/>
      <c r="O433" s="9"/>
      <c r="P433" s="9"/>
      <c r="Q433" s="9"/>
      <c r="R433" s="9"/>
      <c r="S433" s="9"/>
      <c r="T433" s="9"/>
    </row>
    <row r="434" spans="2:20" ht="12.75" x14ac:dyDescent="0.2">
      <c r="B434" s="32"/>
      <c r="D434" s="32"/>
      <c r="F434" s="32"/>
      <c r="H434" s="30"/>
      <c r="I434" s="33"/>
      <c r="J434" s="30"/>
      <c r="K434" s="32"/>
      <c r="L434" s="30"/>
      <c r="M434" s="8">
        <f t="shared" si="4"/>
        <v>0</v>
      </c>
      <c r="N434" s="9"/>
      <c r="O434" s="9"/>
      <c r="P434" s="9"/>
      <c r="Q434" s="9"/>
      <c r="R434" s="9"/>
      <c r="S434" s="9"/>
      <c r="T434" s="9"/>
    </row>
    <row r="435" spans="2:20" ht="12.75" x14ac:dyDescent="0.2">
      <c r="B435" s="32"/>
      <c r="D435" s="32"/>
      <c r="F435" s="32"/>
      <c r="H435" s="30"/>
      <c r="I435" s="33"/>
      <c r="J435" s="30"/>
      <c r="K435" s="32"/>
      <c r="L435" s="30"/>
      <c r="M435" s="8">
        <f t="shared" si="4"/>
        <v>0</v>
      </c>
      <c r="N435" s="9"/>
      <c r="O435" s="9"/>
      <c r="P435" s="9"/>
      <c r="Q435" s="9"/>
      <c r="R435" s="9"/>
      <c r="S435" s="9"/>
      <c r="T435" s="9"/>
    </row>
    <row r="436" spans="2:20" ht="12.75" x14ac:dyDescent="0.2">
      <c r="B436" s="32"/>
      <c r="D436" s="32"/>
      <c r="F436" s="32"/>
      <c r="H436" s="30"/>
      <c r="I436" s="33"/>
      <c r="J436" s="30"/>
      <c r="K436" s="32"/>
      <c r="L436" s="30"/>
      <c r="M436" s="8">
        <f t="shared" si="4"/>
        <v>0</v>
      </c>
      <c r="N436" s="9"/>
      <c r="O436" s="9"/>
      <c r="P436" s="9"/>
      <c r="Q436" s="9"/>
      <c r="R436" s="9"/>
      <c r="S436" s="9"/>
      <c r="T436" s="9"/>
    </row>
    <row r="437" spans="2:20" ht="12.75" x14ac:dyDescent="0.2">
      <c r="B437" s="32"/>
      <c r="D437" s="32"/>
      <c r="F437" s="32"/>
      <c r="H437" s="30"/>
      <c r="I437" s="33"/>
      <c r="J437" s="30"/>
      <c r="K437" s="32"/>
      <c r="L437" s="30"/>
      <c r="M437" s="8">
        <f t="shared" si="4"/>
        <v>0</v>
      </c>
      <c r="N437" s="9"/>
      <c r="O437" s="9"/>
      <c r="P437" s="9"/>
      <c r="Q437" s="9"/>
      <c r="R437" s="9"/>
      <c r="S437" s="9"/>
      <c r="T437" s="9"/>
    </row>
    <row r="438" spans="2:20" ht="12.75" x14ac:dyDescent="0.2">
      <c r="B438" s="32"/>
      <c r="D438" s="32"/>
      <c r="F438" s="32"/>
      <c r="H438" s="30"/>
      <c r="I438" s="33"/>
      <c r="J438" s="30"/>
      <c r="K438" s="32"/>
      <c r="L438" s="30"/>
      <c r="M438" s="8">
        <f t="shared" si="4"/>
        <v>0</v>
      </c>
      <c r="N438" s="9"/>
      <c r="O438" s="9"/>
      <c r="P438" s="9"/>
      <c r="Q438" s="9"/>
      <c r="R438" s="9"/>
      <c r="S438" s="9"/>
      <c r="T438" s="9"/>
    </row>
    <row r="439" spans="2:20" ht="12.75" x14ac:dyDescent="0.2">
      <c r="B439" s="32"/>
      <c r="D439" s="32"/>
      <c r="F439" s="32"/>
      <c r="H439" s="30"/>
      <c r="I439" s="33"/>
      <c r="J439" s="30"/>
      <c r="K439" s="32"/>
      <c r="L439" s="30"/>
      <c r="M439" s="8">
        <f t="shared" si="4"/>
        <v>0</v>
      </c>
      <c r="N439" s="9"/>
      <c r="O439" s="9"/>
      <c r="P439" s="9"/>
      <c r="Q439" s="9"/>
      <c r="R439" s="9"/>
      <c r="S439" s="9"/>
      <c r="T439" s="9"/>
    </row>
    <row r="440" spans="2:20" ht="12.75" x14ac:dyDescent="0.2">
      <c r="B440" s="32"/>
      <c r="D440" s="32"/>
      <c r="F440" s="32"/>
      <c r="H440" s="30"/>
      <c r="I440" s="33"/>
      <c r="J440" s="30"/>
      <c r="K440" s="32"/>
      <c r="L440" s="30"/>
      <c r="M440" s="8">
        <f t="shared" si="4"/>
        <v>0</v>
      </c>
      <c r="N440" s="9"/>
      <c r="O440" s="9"/>
      <c r="P440" s="9"/>
      <c r="Q440" s="9"/>
      <c r="R440" s="9"/>
      <c r="S440" s="9"/>
      <c r="T440" s="9"/>
    </row>
    <row r="441" spans="2:20" ht="12.75" x14ac:dyDescent="0.2">
      <c r="B441" s="32"/>
      <c r="D441" s="32"/>
      <c r="F441" s="32"/>
      <c r="H441" s="30"/>
      <c r="I441" s="33"/>
      <c r="J441" s="30"/>
      <c r="K441" s="32"/>
      <c r="L441" s="30"/>
      <c r="M441" s="8">
        <f t="shared" si="4"/>
        <v>0</v>
      </c>
      <c r="N441" s="9"/>
      <c r="O441" s="9"/>
      <c r="P441" s="9"/>
      <c r="Q441" s="9"/>
      <c r="R441" s="9"/>
      <c r="S441" s="9"/>
      <c r="T441" s="9"/>
    </row>
    <row r="442" spans="2:20" ht="12.75" x14ac:dyDescent="0.2">
      <c r="B442" s="32"/>
      <c r="D442" s="32"/>
      <c r="F442" s="32"/>
      <c r="H442" s="30"/>
      <c r="I442" s="33"/>
      <c r="J442" s="30"/>
      <c r="K442" s="32"/>
      <c r="L442" s="30"/>
      <c r="M442" s="8">
        <f t="shared" si="4"/>
        <v>0</v>
      </c>
      <c r="N442" s="9"/>
      <c r="O442" s="9"/>
      <c r="P442" s="9"/>
      <c r="Q442" s="9"/>
      <c r="R442" s="9"/>
      <c r="S442" s="9"/>
      <c r="T442" s="9"/>
    </row>
    <row r="443" spans="2:20" ht="12.75" x14ac:dyDescent="0.2">
      <c r="B443" s="32"/>
      <c r="D443" s="32"/>
      <c r="F443" s="32"/>
      <c r="H443" s="30"/>
      <c r="I443" s="33"/>
      <c r="J443" s="30"/>
      <c r="K443" s="32"/>
      <c r="L443" s="30"/>
      <c r="M443" s="8">
        <f t="shared" si="4"/>
        <v>0</v>
      </c>
      <c r="N443" s="9"/>
      <c r="O443" s="9"/>
      <c r="P443" s="9"/>
      <c r="Q443" s="9"/>
      <c r="R443" s="9"/>
      <c r="S443" s="9"/>
      <c r="T443" s="9"/>
    </row>
    <row r="444" spans="2:20" ht="12.75" x14ac:dyDescent="0.2">
      <c r="B444" s="32"/>
      <c r="D444" s="32"/>
      <c r="F444" s="32"/>
      <c r="H444" s="30"/>
      <c r="I444" s="33"/>
      <c r="J444" s="30"/>
      <c r="K444" s="32"/>
      <c r="L444" s="30"/>
      <c r="M444" s="8">
        <f t="shared" si="4"/>
        <v>0</v>
      </c>
      <c r="N444" s="9"/>
      <c r="O444" s="9"/>
      <c r="P444" s="9"/>
      <c r="Q444" s="9"/>
      <c r="R444" s="9"/>
      <c r="S444" s="9"/>
      <c r="T444" s="9"/>
    </row>
    <row r="445" spans="2:20" ht="12.75" x14ac:dyDescent="0.2">
      <c r="B445" s="32"/>
      <c r="D445" s="32"/>
      <c r="F445" s="32"/>
      <c r="H445" s="30"/>
      <c r="I445" s="33"/>
      <c r="J445" s="30"/>
      <c r="K445" s="32"/>
      <c r="L445" s="30"/>
      <c r="M445" s="8">
        <f t="shared" si="4"/>
        <v>0</v>
      </c>
      <c r="N445" s="9"/>
      <c r="O445" s="9"/>
      <c r="P445" s="9"/>
      <c r="Q445" s="9"/>
      <c r="R445" s="9"/>
      <c r="S445" s="9"/>
      <c r="T445" s="9"/>
    </row>
    <row r="446" spans="2:20" ht="12.75" x14ac:dyDescent="0.2">
      <c r="B446" s="32"/>
      <c r="D446" s="32"/>
      <c r="F446" s="32"/>
      <c r="H446" s="30"/>
      <c r="I446" s="33"/>
      <c r="J446" s="30"/>
      <c r="K446" s="32"/>
      <c r="L446" s="30"/>
      <c r="M446" s="8">
        <f t="shared" si="4"/>
        <v>0</v>
      </c>
      <c r="N446" s="9"/>
      <c r="O446" s="9"/>
      <c r="P446" s="9"/>
      <c r="Q446" s="9"/>
      <c r="R446" s="9"/>
      <c r="S446" s="9"/>
      <c r="T446" s="9"/>
    </row>
    <row r="447" spans="2:20" ht="12.75" x14ac:dyDescent="0.2">
      <c r="B447" s="32"/>
      <c r="D447" s="32"/>
      <c r="F447" s="32"/>
      <c r="H447" s="30"/>
      <c r="I447" s="33"/>
      <c r="J447" s="30"/>
      <c r="K447" s="32"/>
      <c r="L447" s="30"/>
      <c r="M447" s="8">
        <f t="shared" si="4"/>
        <v>0</v>
      </c>
      <c r="N447" s="9"/>
      <c r="O447" s="9"/>
      <c r="P447" s="9"/>
      <c r="Q447" s="9"/>
      <c r="R447" s="9"/>
      <c r="S447" s="9"/>
      <c r="T447" s="9"/>
    </row>
    <row r="448" spans="2:20" ht="12.75" x14ac:dyDescent="0.2">
      <c r="B448" s="32"/>
      <c r="D448" s="32"/>
      <c r="F448" s="32"/>
      <c r="H448" s="30"/>
      <c r="I448" s="33"/>
      <c r="J448" s="30"/>
      <c r="K448" s="32"/>
      <c r="L448" s="30"/>
      <c r="M448" s="8">
        <f t="shared" si="4"/>
        <v>0</v>
      </c>
      <c r="N448" s="9"/>
      <c r="O448" s="9"/>
      <c r="P448" s="9"/>
      <c r="Q448" s="9"/>
      <c r="R448" s="9"/>
      <c r="S448" s="9"/>
      <c r="T448" s="9"/>
    </row>
    <row r="449" spans="2:20" ht="12.75" x14ac:dyDescent="0.2">
      <c r="B449" s="32"/>
      <c r="D449" s="32"/>
      <c r="F449" s="32"/>
      <c r="H449" s="30"/>
      <c r="I449" s="33"/>
      <c r="J449" s="30"/>
      <c r="K449" s="32"/>
      <c r="L449" s="30"/>
      <c r="M449" s="8">
        <f t="shared" si="4"/>
        <v>0</v>
      </c>
      <c r="N449" s="9"/>
      <c r="O449" s="9"/>
      <c r="P449" s="9"/>
      <c r="Q449" s="9"/>
      <c r="R449" s="9"/>
      <c r="S449" s="9"/>
      <c r="T449" s="9"/>
    </row>
    <row r="450" spans="2:20" ht="12.75" x14ac:dyDescent="0.2">
      <c r="B450" s="32"/>
      <c r="D450" s="32"/>
      <c r="F450" s="32"/>
      <c r="H450" s="30"/>
      <c r="I450" s="33"/>
      <c r="J450" s="30"/>
      <c r="K450" s="32"/>
      <c r="L450" s="30"/>
      <c r="M450" s="8">
        <f t="shared" si="4"/>
        <v>0</v>
      </c>
      <c r="N450" s="9"/>
      <c r="O450" s="9"/>
      <c r="P450" s="9"/>
      <c r="Q450" s="9"/>
      <c r="R450" s="9"/>
      <c r="S450" s="9"/>
      <c r="T450" s="9"/>
    </row>
    <row r="451" spans="2:20" ht="12.75" x14ac:dyDescent="0.2">
      <c r="B451" s="32"/>
      <c r="D451" s="32"/>
      <c r="F451" s="32"/>
      <c r="H451" s="30"/>
      <c r="I451" s="33"/>
      <c r="J451" s="30"/>
      <c r="K451" s="32"/>
      <c r="L451" s="30"/>
      <c r="M451" s="8">
        <f t="shared" si="4"/>
        <v>0</v>
      </c>
      <c r="N451" s="9"/>
      <c r="O451" s="9"/>
      <c r="P451" s="9"/>
      <c r="Q451" s="9"/>
      <c r="R451" s="9"/>
      <c r="S451" s="9"/>
      <c r="T451" s="9"/>
    </row>
    <row r="452" spans="2:20" ht="12.75" x14ac:dyDescent="0.2">
      <c r="B452" s="32"/>
      <c r="D452" s="32"/>
      <c r="F452" s="32"/>
      <c r="H452" s="30"/>
      <c r="I452" s="33"/>
      <c r="J452" s="30"/>
      <c r="K452" s="32"/>
      <c r="L452" s="30"/>
      <c r="M452" s="8">
        <f t="shared" si="4"/>
        <v>0</v>
      </c>
      <c r="N452" s="9"/>
      <c r="O452" s="9"/>
      <c r="P452" s="9"/>
      <c r="Q452" s="9"/>
      <c r="R452" s="9"/>
      <c r="S452" s="9"/>
      <c r="T452" s="9"/>
    </row>
    <row r="453" spans="2:20" ht="12.75" x14ac:dyDescent="0.2">
      <c r="B453" s="32"/>
      <c r="D453" s="32"/>
      <c r="F453" s="32"/>
      <c r="H453" s="30"/>
      <c r="I453" s="33"/>
      <c r="J453" s="30"/>
      <c r="K453" s="32"/>
      <c r="L453" s="30"/>
      <c r="M453" s="8">
        <f t="shared" si="4"/>
        <v>0</v>
      </c>
      <c r="N453" s="9"/>
      <c r="O453" s="9"/>
      <c r="P453" s="9"/>
      <c r="Q453" s="9"/>
      <c r="R453" s="9"/>
      <c r="S453" s="9"/>
      <c r="T453" s="9"/>
    </row>
    <row r="454" spans="2:20" ht="12.75" x14ac:dyDescent="0.2">
      <c r="B454" s="32"/>
      <c r="D454" s="32"/>
      <c r="F454" s="32"/>
      <c r="H454" s="30"/>
      <c r="I454" s="33"/>
      <c r="J454" s="30"/>
      <c r="K454" s="32"/>
      <c r="L454" s="30"/>
      <c r="M454" s="8">
        <f t="shared" si="4"/>
        <v>0</v>
      </c>
      <c r="N454" s="9"/>
      <c r="O454" s="9"/>
      <c r="P454" s="9"/>
      <c r="Q454" s="9"/>
      <c r="R454" s="9"/>
      <c r="S454" s="9"/>
      <c r="T454" s="9"/>
    </row>
    <row r="455" spans="2:20" ht="12.75" x14ac:dyDescent="0.2">
      <c r="B455" s="32"/>
      <c r="D455" s="32"/>
      <c r="F455" s="32"/>
      <c r="H455" s="30"/>
      <c r="I455" s="33"/>
      <c r="J455" s="30"/>
      <c r="K455" s="32"/>
      <c r="L455" s="30"/>
      <c r="M455" s="8">
        <f t="shared" si="4"/>
        <v>0</v>
      </c>
      <c r="N455" s="9"/>
      <c r="O455" s="9"/>
      <c r="P455" s="9"/>
      <c r="Q455" s="9"/>
      <c r="R455" s="9"/>
      <c r="S455" s="9"/>
      <c r="T455" s="9"/>
    </row>
    <row r="456" spans="2:20" ht="12.75" x14ac:dyDescent="0.2">
      <c r="B456" s="32"/>
      <c r="D456" s="32"/>
      <c r="F456" s="32"/>
      <c r="H456" s="30"/>
      <c r="I456" s="33"/>
      <c r="J456" s="30"/>
      <c r="K456" s="32"/>
      <c r="L456" s="30"/>
      <c r="M456" s="8">
        <f t="shared" si="4"/>
        <v>0</v>
      </c>
      <c r="N456" s="9"/>
      <c r="O456" s="9"/>
      <c r="P456" s="9"/>
      <c r="Q456" s="9"/>
      <c r="R456" s="9"/>
      <c r="S456" s="9"/>
      <c r="T456" s="9"/>
    </row>
    <row r="457" spans="2:20" ht="12.75" x14ac:dyDescent="0.2">
      <c r="B457" s="32"/>
      <c r="D457" s="32"/>
      <c r="F457" s="32"/>
      <c r="H457" s="30"/>
      <c r="I457" s="33"/>
      <c r="J457" s="30"/>
      <c r="K457" s="32"/>
      <c r="L457" s="30"/>
      <c r="M457" s="8">
        <f t="shared" si="4"/>
        <v>0</v>
      </c>
      <c r="N457" s="9"/>
      <c r="O457" s="9"/>
      <c r="P457" s="9"/>
      <c r="Q457" s="9"/>
      <c r="R457" s="9"/>
      <c r="S457" s="9"/>
      <c r="T457" s="9"/>
    </row>
    <row r="458" spans="2:20" ht="12.75" x14ac:dyDescent="0.2">
      <c r="B458" s="32"/>
      <c r="D458" s="32"/>
      <c r="F458" s="32"/>
      <c r="H458" s="30"/>
      <c r="I458" s="33"/>
      <c r="J458" s="30"/>
      <c r="K458" s="32"/>
      <c r="L458" s="30"/>
      <c r="M458" s="8">
        <f t="shared" si="4"/>
        <v>0</v>
      </c>
      <c r="N458" s="9"/>
      <c r="O458" s="9"/>
      <c r="P458" s="9"/>
      <c r="Q458" s="9"/>
      <c r="R458" s="9"/>
      <c r="S458" s="9"/>
      <c r="T458" s="9"/>
    </row>
    <row r="459" spans="2:20" ht="12.75" x14ac:dyDescent="0.2">
      <c r="B459" s="32"/>
      <c r="D459" s="32"/>
      <c r="F459" s="32"/>
      <c r="H459" s="30"/>
      <c r="I459" s="33"/>
      <c r="J459" s="30"/>
      <c r="K459" s="32"/>
      <c r="L459" s="30"/>
      <c r="M459" s="8">
        <f t="shared" si="4"/>
        <v>0</v>
      </c>
      <c r="N459" s="9"/>
      <c r="O459" s="9"/>
      <c r="P459" s="9"/>
      <c r="Q459" s="9"/>
      <c r="R459" s="9"/>
      <c r="S459" s="9"/>
      <c r="T459" s="9"/>
    </row>
    <row r="460" spans="2:20" ht="12.75" x14ac:dyDescent="0.2">
      <c r="B460" s="32"/>
      <c r="D460" s="32"/>
      <c r="F460" s="32"/>
      <c r="H460" s="30"/>
      <c r="I460" s="33"/>
      <c r="J460" s="30"/>
      <c r="K460" s="32"/>
      <c r="L460" s="30"/>
      <c r="M460" s="8">
        <f t="shared" si="4"/>
        <v>0</v>
      </c>
      <c r="N460" s="9"/>
      <c r="O460" s="9"/>
      <c r="P460" s="9"/>
      <c r="Q460" s="9"/>
      <c r="R460" s="9"/>
      <c r="S460" s="9"/>
      <c r="T460" s="9"/>
    </row>
    <row r="461" spans="2:20" ht="12.75" x14ac:dyDescent="0.2">
      <c r="B461" s="32"/>
      <c r="D461" s="32"/>
      <c r="F461" s="32"/>
      <c r="H461" s="30"/>
      <c r="I461" s="33"/>
      <c r="J461" s="30"/>
      <c r="K461" s="32"/>
      <c r="L461" s="30"/>
      <c r="M461" s="8">
        <f t="shared" si="4"/>
        <v>0</v>
      </c>
      <c r="N461" s="9"/>
      <c r="O461" s="9"/>
      <c r="P461" s="9"/>
      <c r="Q461" s="9"/>
      <c r="R461" s="9"/>
      <c r="S461" s="9"/>
      <c r="T461" s="9"/>
    </row>
    <row r="462" spans="2:20" ht="12.75" x14ac:dyDescent="0.2">
      <c r="B462" s="32"/>
      <c r="D462" s="32"/>
      <c r="F462" s="32"/>
      <c r="H462" s="30"/>
      <c r="I462" s="33"/>
      <c r="J462" s="30"/>
      <c r="K462" s="32"/>
      <c r="L462" s="30"/>
      <c r="M462" s="8">
        <f t="shared" si="4"/>
        <v>0</v>
      </c>
      <c r="N462" s="9"/>
      <c r="O462" s="9"/>
      <c r="P462" s="9"/>
      <c r="Q462" s="9"/>
      <c r="R462" s="9"/>
      <c r="S462" s="9"/>
      <c r="T462" s="9"/>
    </row>
    <row r="463" spans="2:20" ht="12.75" x14ac:dyDescent="0.2">
      <c r="B463" s="32"/>
      <c r="D463" s="32"/>
      <c r="F463" s="32"/>
      <c r="H463" s="30"/>
      <c r="I463" s="33"/>
      <c r="J463" s="30"/>
      <c r="K463" s="32"/>
      <c r="L463" s="30"/>
      <c r="M463" s="8">
        <f t="shared" si="4"/>
        <v>0</v>
      </c>
      <c r="N463" s="9"/>
      <c r="O463" s="9"/>
      <c r="P463" s="9"/>
      <c r="Q463" s="9"/>
      <c r="R463" s="9"/>
      <c r="S463" s="9"/>
      <c r="T463" s="9"/>
    </row>
    <row r="464" spans="2:20" ht="12.75" x14ac:dyDescent="0.2">
      <c r="B464" s="32"/>
      <c r="D464" s="32"/>
      <c r="F464" s="32"/>
      <c r="H464" s="30"/>
      <c r="I464" s="33"/>
      <c r="J464" s="30"/>
      <c r="K464" s="32"/>
      <c r="L464" s="30"/>
      <c r="M464" s="8">
        <f t="shared" si="4"/>
        <v>0</v>
      </c>
      <c r="N464" s="9"/>
      <c r="O464" s="9"/>
      <c r="P464" s="9"/>
      <c r="Q464" s="9"/>
      <c r="R464" s="9"/>
      <c r="S464" s="9"/>
      <c r="T464" s="9"/>
    </row>
    <row r="465" spans="2:20" ht="12.75" x14ac:dyDescent="0.2">
      <c r="B465" s="32"/>
      <c r="D465" s="32"/>
      <c r="F465" s="32"/>
      <c r="H465" s="30"/>
      <c r="I465" s="33"/>
      <c r="J465" s="30"/>
      <c r="K465" s="32"/>
      <c r="L465" s="30"/>
      <c r="M465" s="8">
        <f t="shared" si="4"/>
        <v>0</v>
      </c>
      <c r="N465" s="9"/>
      <c r="O465" s="9"/>
      <c r="P465" s="9"/>
      <c r="Q465" s="9"/>
      <c r="R465" s="9"/>
      <c r="S465" s="9"/>
      <c r="T465" s="9"/>
    </row>
    <row r="466" spans="2:20" ht="12.75" x14ac:dyDescent="0.2">
      <c r="B466" s="32"/>
      <c r="D466" s="32"/>
      <c r="F466" s="32"/>
      <c r="H466" s="30"/>
      <c r="I466" s="33"/>
      <c r="J466" s="30"/>
      <c r="K466" s="32"/>
      <c r="L466" s="30"/>
      <c r="M466" s="8">
        <f t="shared" si="4"/>
        <v>0</v>
      </c>
      <c r="N466" s="9"/>
      <c r="O466" s="9"/>
      <c r="P466" s="9"/>
      <c r="Q466" s="9"/>
      <c r="R466" s="9"/>
      <c r="S466" s="9"/>
      <c r="T466" s="9"/>
    </row>
    <row r="467" spans="2:20" ht="12.75" x14ac:dyDescent="0.2">
      <c r="B467" s="32"/>
      <c r="D467" s="32"/>
      <c r="F467" s="32"/>
      <c r="H467" s="30"/>
      <c r="I467" s="33"/>
      <c r="J467" s="30"/>
      <c r="K467" s="32"/>
      <c r="L467" s="30"/>
      <c r="M467" s="8">
        <f t="shared" si="4"/>
        <v>0</v>
      </c>
      <c r="N467" s="9"/>
      <c r="O467" s="9"/>
      <c r="P467" s="9"/>
      <c r="Q467" s="9"/>
      <c r="R467" s="9"/>
      <c r="S467" s="9"/>
      <c r="T467" s="9"/>
    </row>
    <row r="468" spans="2:20" ht="12.75" x14ac:dyDescent="0.2">
      <c r="B468" s="32"/>
      <c r="D468" s="32"/>
      <c r="F468" s="32"/>
      <c r="H468" s="30"/>
      <c r="I468" s="33"/>
      <c r="J468" s="30"/>
      <c r="K468" s="32"/>
      <c r="L468" s="30"/>
      <c r="M468" s="8">
        <f t="shared" si="4"/>
        <v>0</v>
      </c>
      <c r="N468" s="9"/>
      <c r="O468" s="9"/>
      <c r="P468" s="9"/>
      <c r="Q468" s="9"/>
      <c r="R468" s="9"/>
      <c r="S468" s="9"/>
      <c r="T468" s="9"/>
    </row>
    <row r="469" spans="2:20" ht="12.75" x14ac:dyDescent="0.2">
      <c r="B469" s="32"/>
      <c r="D469" s="32"/>
      <c r="F469" s="32"/>
      <c r="H469" s="30"/>
      <c r="I469" s="33"/>
      <c r="J469" s="30"/>
      <c r="K469" s="32"/>
      <c r="L469" s="30"/>
      <c r="M469" s="8">
        <f t="shared" si="4"/>
        <v>0</v>
      </c>
      <c r="N469" s="9"/>
      <c r="O469" s="9"/>
      <c r="P469" s="9"/>
      <c r="Q469" s="9"/>
      <c r="R469" s="9"/>
      <c r="S469" s="9"/>
      <c r="T469" s="9"/>
    </row>
    <row r="470" spans="2:20" ht="12.75" x14ac:dyDescent="0.2">
      <c r="B470" s="32"/>
      <c r="D470" s="32"/>
      <c r="F470" s="32"/>
      <c r="H470" s="30"/>
      <c r="I470" s="33"/>
      <c r="J470" s="30"/>
      <c r="K470" s="32"/>
      <c r="L470" s="30"/>
      <c r="M470" s="8">
        <f t="shared" si="4"/>
        <v>0</v>
      </c>
      <c r="N470" s="9"/>
      <c r="O470" s="9"/>
      <c r="P470" s="9"/>
      <c r="Q470" s="9"/>
      <c r="R470" s="9"/>
      <c r="S470" s="9"/>
      <c r="T470" s="9"/>
    </row>
    <row r="471" spans="2:20" ht="12.75" x14ac:dyDescent="0.2">
      <c r="B471" s="32"/>
      <c r="D471" s="32"/>
      <c r="F471" s="32"/>
      <c r="H471" s="30"/>
      <c r="I471" s="33"/>
      <c r="J471" s="30"/>
      <c r="K471" s="32"/>
      <c r="L471" s="30"/>
      <c r="M471" s="8">
        <f t="shared" si="4"/>
        <v>0</v>
      </c>
      <c r="N471" s="9"/>
      <c r="O471" s="9"/>
      <c r="P471" s="9"/>
      <c r="Q471" s="9"/>
      <c r="R471" s="9"/>
      <c r="S471" s="9"/>
      <c r="T471" s="9"/>
    </row>
    <row r="472" spans="2:20" ht="12.75" x14ac:dyDescent="0.2">
      <c r="B472" s="32"/>
      <c r="D472" s="32"/>
      <c r="F472" s="32"/>
      <c r="H472" s="30"/>
      <c r="I472" s="33"/>
      <c r="J472" s="30"/>
      <c r="K472" s="32"/>
      <c r="L472" s="30"/>
      <c r="M472" s="8">
        <f t="shared" si="4"/>
        <v>0</v>
      </c>
      <c r="N472" s="9"/>
      <c r="O472" s="9"/>
      <c r="P472" s="9"/>
      <c r="Q472" s="9"/>
      <c r="R472" s="9"/>
      <c r="S472" s="9"/>
      <c r="T472" s="9"/>
    </row>
    <row r="473" spans="2:20" ht="12.75" x14ac:dyDescent="0.2">
      <c r="B473" s="32"/>
      <c r="D473" s="32"/>
      <c r="F473" s="32"/>
      <c r="H473" s="30"/>
      <c r="I473" s="33"/>
      <c r="J473" s="30"/>
      <c r="K473" s="32"/>
      <c r="L473" s="30"/>
      <c r="M473" s="8">
        <f t="shared" si="4"/>
        <v>0</v>
      </c>
      <c r="N473" s="9"/>
      <c r="O473" s="9"/>
      <c r="P473" s="9"/>
      <c r="Q473" s="9"/>
      <c r="R473" s="9"/>
      <c r="S473" s="9"/>
      <c r="T473" s="9"/>
    </row>
    <row r="474" spans="2:20" ht="12.75" x14ac:dyDescent="0.2">
      <c r="B474" s="32"/>
      <c r="D474" s="32"/>
      <c r="F474" s="32"/>
      <c r="H474" s="30"/>
      <c r="I474" s="33"/>
      <c r="J474" s="30"/>
      <c r="K474" s="32"/>
      <c r="L474" s="30"/>
      <c r="M474" s="8">
        <f t="shared" si="4"/>
        <v>0</v>
      </c>
      <c r="N474" s="9"/>
      <c r="O474" s="9"/>
      <c r="P474" s="9"/>
      <c r="Q474" s="9"/>
      <c r="R474" s="9"/>
      <c r="S474" s="9"/>
      <c r="T474" s="9"/>
    </row>
    <row r="475" spans="2:20" ht="12.75" x14ac:dyDescent="0.2">
      <c r="B475" s="32"/>
      <c r="D475" s="32"/>
      <c r="F475" s="32"/>
      <c r="H475" s="30"/>
      <c r="I475" s="33"/>
      <c r="J475" s="30"/>
      <c r="K475" s="32"/>
      <c r="L475" s="30"/>
      <c r="M475" s="8">
        <f t="shared" si="4"/>
        <v>0</v>
      </c>
      <c r="N475" s="9"/>
      <c r="O475" s="9"/>
      <c r="P475" s="9"/>
      <c r="Q475" s="9"/>
      <c r="R475" s="9"/>
      <c r="S475" s="9"/>
      <c r="T475" s="9"/>
    </row>
    <row r="476" spans="2:20" ht="12.75" x14ac:dyDescent="0.2">
      <c r="B476" s="32"/>
      <c r="D476" s="32"/>
      <c r="F476" s="32"/>
      <c r="H476" s="30"/>
      <c r="I476" s="33"/>
      <c r="J476" s="30"/>
      <c r="K476" s="32"/>
      <c r="L476" s="30"/>
      <c r="M476" s="8">
        <f t="shared" si="4"/>
        <v>0</v>
      </c>
      <c r="N476" s="9"/>
      <c r="O476" s="9"/>
      <c r="P476" s="9"/>
      <c r="Q476" s="9"/>
      <c r="R476" s="9"/>
      <c r="S476" s="9"/>
      <c r="T476" s="9"/>
    </row>
    <row r="477" spans="2:20" ht="12.75" x14ac:dyDescent="0.2">
      <c r="B477" s="32"/>
      <c r="D477" s="32"/>
      <c r="F477" s="32"/>
      <c r="H477" s="30"/>
      <c r="I477" s="33"/>
      <c r="J477" s="30"/>
      <c r="K477" s="32"/>
      <c r="L477" s="30"/>
      <c r="M477" s="8">
        <f t="shared" si="4"/>
        <v>0</v>
      </c>
      <c r="N477" s="9"/>
      <c r="O477" s="9"/>
      <c r="P477" s="9"/>
      <c r="Q477" s="9"/>
      <c r="R477" s="9"/>
      <c r="S477" s="9"/>
      <c r="T477" s="9"/>
    </row>
    <row r="478" spans="2:20" ht="12.75" x14ac:dyDescent="0.2">
      <c r="B478" s="32"/>
      <c r="D478" s="32"/>
      <c r="F478" s="32"/>
      <c r="H478" s="30"/>
      <c r="I478" s="33"/>
      <c r="J478" s="30"/>
      <c r="K478" s="32"/>
      <c r="L478" s="30"/>
      <c r="M478" s="8">
        <f t="shared" si="4"/>
        <v>0</v>
      </c>
      <c r="N478" s="9"/>
      <c r="O478" s="9"/>
      <c r="P478" s="9"/>
      <c r="Q478" s="9"/>
      <c r="R478" s="9"/>
      <c r="S478" s="9"/>
      <c r="T478" s="9"/>
    </row>
    <row r="479" spans="2:20" ht="12.75" x14ac:dyDescent="0.2">
      <c r="B479" s="32"/>
      <c r="D479" s="32"/>
      <c r="F479" s="32"/>
      <c r="H479" s="30"/>
      <c r="I479" s="33"/>
      <c r="J479" s="30"/>
      <c r="K479" s="32"/>
      <c r="L479" s="30"/>
      <c r="M479" s="8">
        <f t="shared" si="4"/>
        <v>0</v>
      </c>
      <c r="N479" s="9"/>
      <c r="O479" s="9"/>
      <c r="P479" s="9"/>
      <c r="Q479" s="9"/>
      <c r="R479" s="9"/>
      <c r="S479" s="9"/>
      <c r="T479" s="9"/>
    </row>
    <row r="480" spans="2:20" ht="12.75" x14ac:dyDescent="0.2">
      <c r="B480" s="32"/>
      <c r="D480" s="32"/>
      <c r="F480" s="32"/>
      <c r="H480" s="30"/>
      <c r="I480" s="33"/>
      <c r="J480" s="30"/>
      <c r="K480" s="32"/>
      <c r="L480" s="30"/>
      <c r="M480" s="8">
        <f t="shared" si="4"/>
        <v>0</v>
      </c>
      <c r="N480" s="9"/>
      <c r="O480" s="9"/>
      <c r="P480" s="9"/>
      <c r="Q480" s="9"/>
      <c r="R480" s="9"/>
      <c r="S480" s="9"/>
      <c r="T480" s="9"/>
    </row>
    <row r="481" spans="2:20" ht="12.75" x14ac:dyDescent="0.2">
      <c r="B481" s="32"/>
      <c r="D481" s="32"/>
      <c r="F481" s="32"/>
      <c r="H481" s="30"/>
      <c r="I481" s="33"/>
      <c r="J481" s="30"/>
      <c r="K481" s="32"/>
      <c r="L481" s="30"/>
      <c r="M481" s="8">
        <f t="shared" si="4"/>
        <v>0</v>
      </c>
      <c r="N481" s="9"/>
      <c r="O481" s="9"/>
      <c r="P481" s="9"/>
      <c r="Q481" s="9"/>
      <c r="R481" s="9"/>
      <c r="S481" s="9"/>
      <c r="T481" s="9"/>
    </row>
    <row r="482" spans="2:20" ht="12.75" x14ac:dyDescent="0.2">
      <c r="B482" s="32"/>
      <c r="D482" s="32"/>
      <c r="F482" s="32"/>
      <c r="H482" s="30"/>
      <c r="I482" s="33"/>
      <c r="J482" s="30"/>
      <c r="K482" s="32"/>
      <c r="L482" s="30"/>
      <c r="M482" s="8">
        <f t="shared" si="4"/>
        <v>0</v>
      </c>
      <c r="N482" s="9"/>
      <c r="O482" s="9"/>
      <c r="P482" s="9"/>
      <c r="Q482" s="9"/>
      <c r="R482" s="9"/>
      <c r="S482" s="9"/>
      <c r="T482" s="9"/>
    </row>
    <row r="483" spans="2:20" ht="12.75" x14ac:dyDescent="0.2">
      <c r="B483" s="32"/>
      <c r="D483" s="32"/>
      <c r="F483" s="32"/>
      <c r="H483" s="30"/>
      <c r="I483" s="33"/>
      <c r="J483" s="30"/>
      <c r="K483" s="32"/>
      <c r="L483" s="30"/>
      <c r="M483" s="8">
        <f t="shared" si="4"/>
        <v>0</v>
      </c>
      <c r="N483" s="9"/>
      <c r="O483" s="9"/>
      <c r="P483" s="9"/>
      <c r="Q483" s="9"/>
      <c r="R483" s="9"/>
      <c r="S483" s="9"/>
      <c r="T483" s="9"/>
    </row>
    <row r="484" spans="2:20" ht="12.75" x14ac:dyDescent="0.2">
      <c r="B484" s="32"/>
      <c r="D484" s="32"/>
      <c r="F484" s="32"/>
      <c r="H484" s="30"/>
      <c r="I484" s="33"/>
      <c r="J484" s="30"/>
      <c r="K484" s="32"/>
      <c r="L484" s="30"/>
      <c r="M484" s="8">
        <f t="shared" si="4"/>
        <v>0</v>
      </c>
      <c r="N484" s="9"/>
      <c r="O484" s="9"/>
      <c r="P484" s="9"/>
      <c r="Q484" s="9"/>
      <c r="R484" s="9"/>
      <c r="S484" s="9"/>
      <c r="T484" s="9"/>
    </row>
    <row r="485" spans="2:20" ht="12.75" x14ac:dyDescent="0.2">
      <c r="B485" s="32"/>
      <c r="D485" s="32"/>
      <c r="F485" s="32"/>
      <c r="H485" s="30"/>
      <c r="I485" s="33"/>
      <c r="J485" s="30"/>
      <c r="K485" s="32"/>
      <c r="L485" s="30"/>
      <c r="M485" s="8">
        <f t="shared" si="4"/>
        <v>0</v>
      </c>
      <c r="N485" s="9"/>
      <c r="O485" s="9"/>
      <c r="P485" s="9"/>
      <c r="Q485" s="9"/>
      <c r="R485" s="9"/>
      <c r="S485" s="9"/>
      <c r="T485" s="9"/>
    </row>
    <row r="486" spans="2:20" ht="12.75" x14ac:dyDescent="0.2">
      <c r="B486" s="32"/>
      <c r="D486" s="32"/>
      <c r="F486" s="32"/>
      <c r="H486" s="30"/>
      <c r="I486" s="33"/>
      <c r="J486" s="30"/>
      <c r="K486" s="32"/>
      <c r="L486" s="30"/>
      <c r="M486" s="8">
        <f t="shared" si="4"/>
        <v>0</v>
      </c>
      <c r="N486" s="9"/>
      <c r="O486" s="9"/>
      <c r="P486" s="9"/>
      <c r="Q486" s="9"/>
      <c r="R486" s="9"/>
      <c r="S486" s="9"/>
      <c r="T486" s="9"/>
    </row>
    <row r="487" spans="2:20" ht="12.75" x14ac:dyDescent="0.2">
      <c r="B487" s="32"/>
      <c r="D487" s="32"/>
      <c r="F487" s="32"/>
      <c r="H487" s="30"/>
      <c r="I487" s="33"/>
      <c r="J487" s="30"/>
      <c r="K487" s="32"/>
      <c r="L487" s="30"/>
      <c r="M487" s="8">
        <f t="shared" si="4"/>
        <v>0</v>
      </c>
      <c r="N487" s="9"/>
      <c r="O487" s="9"/>
      <c r="P487" s="9"/>
      <c r="Q487" s="9"/>
      <c r="R487" s="9"/>
      <c r="S487" s="9"/>
      <c r="T487" s="9"/>
    </row>
    <row r="488" spans="2:20" ht="12.75" x14ac:dyDescent="0.2">
      <c r="B488" s="32"/>
      <c r="D488" s="32"/>
      <c r="F488" s="32"/>
      <c r="H488" s="30"/>
      <c r="I488" s="33"/>
      <c r="J488" s="30"/>
      <c r="K488" s="32"/>
      <c r="L488" s="30"/>
      <c r="M488" s="8">
        <f t="shared" si="4"/>
        <v>0</v>
      </c>
      <c r="N488" s="9"/>
      <c r="O488" s="9"/>
      <c r="P488" s="9"/>
      <c r="Q488" s="9"/>
      <c r="R488" s="9"/>
      <c r="S488" s="9"/>
      <c r="T488" s="9"/>
    </row>
    <row r="489" spans="2:20" ht="12.75" x14ac:dyDescent="0.2">
      <c r="B489" s="32"/>
      <c r="D489" s="32"/>
      <c r="F489" s="32"/>
      <c r="H489" s="30"/>
      <c r="I489" s="33"/>
      <c r="J489" s="30"/>
      <c r="K489" s="32"/>
      <c r="L489" s="30"/>
      <c r="M489" s="8">
        <f t="shared" si="4"/>
        <v>0</v>
      </c>
      <c r="N489" s="9"/>
      <c r="O489" s="9"/>
      <c r="P489" s="9"/>
      <c r="Q489" s="9"/>
      <c r="R489" s="9"/>
      <c r="S489" s="9"/>
      <c r="T489" s="9"/>
    </row>
    <row r="490" spans="2:20" ht="12.75" x14ac:dyDescent="0.2">
      <c r="B490" s="32"/>
      <c r="D490" s="32"/>
      <c r="F490" s="32"/>
      <c r="H490" s="30"/>
      <c r="I490" s="33"/>
      <c r="J490" s="30"/>
      <c r="K490" s="32"/>
      <c r="L490" s="30"/>
      <c r="M490" s="8">
        <f t="shared" si="4"/>
        <v>0</v>
      </c>
      <c r="N490" s="9"/>
      <c r="O490" s="9"/>
      <c r="P490" s="9"/>
      <c r="Q490" s="9"/>
      <c r="R490" s="9"/>
      <c r="S490" s="9"/>
      <c r="T490" s="9"/>
    </row>
    <row r="491" spans="2:20" ht="12.75" x14ac:dyDescent="0.2">
      <c r="B491" s="32"/>
      <c r="D491" s="32"/>
      <c r="F491" s="32"/>
      <c r="H491" s="30"/>
      <c r="I491" s="33"/>
      <c r="J491" s="30"/>
      <c r="K491" s="32"/>
      <c r="L491" s="30"/>
      <c r="M491" s="8">
        <f t="shared" si="4"/>
        <v>0</v>
      </c>
      <c r="N491" s="9"/>
      <c r="O491" s="9"/>
      <c r="P491" s="9"/>
      <c r="Q491" s="9"/>
      <c r="R491" s="9"/>
      <c r="S491" s="9"/>
      <c r="T491" s="9"/>
    </row>
    <row r="492" spans="2:20" ht="12.75" x14ac:dyDescent="0.2">
      <c r="B492" s="32"/>
      <c r="D492" s="32"/>
      <c r="F492" s="32"/>
      <c r="H492" s="30"/>
      <c r="I492" s="33"/>
      <c r="J492" s="30"/>
      <c r="K492" s="32"/>
      <c r="L492" s="30"/>
      <c r="M492" s="8">
        <f t="shared" si="4"/>
        <v>0</v>
      </c>
      <c r="N492" s="9"/>
      <c r="O492" s="9"/>
      <c r="P492" s="9"/>
      <c r="Q492" s="9"/>
      <c r="R492" s="9"/>
      <c r="S492" s="9"/>
      <c r="T492" s="9"/>
    </row>
    <row r="493" spans="2:20" ht="12.75" x14ac:dyDescent="0.2">
      <c r="B493" s="32"/>
      <c r="D493" s="32"/>
      <c r="F493" s="32"/>
      <c r="H493" s="30"/>
      <c r="I493" s="33"/>
      <c r="J493" s="30"/>
      <c r="K493" s="32"/>
      <c r="L493" s="30"/>
      <c r="M493" s="8">
        <f t="shared" si="4"/>
        <v>0</v>
      </c>
      <c r="N493" s="9"/>
      <c r="O493" s="9"/>
      <c r="P493" s="9"/>
      <c r="Q493" s="9"/>
      <c r="R493" s="9"/>
      <c r="S493" s="9"/>
      <c r="T493" s="9"/>
    </row>
    <row r="494" spans="2:20" ht="12.75" x14ac:dyDescent="0.2">
      <c r="B494" s="32"/>
      <c r="D494" s="32"/>
      <c r="F494" s="32"/>
      <c r="H494" s="30"/>
      <c r="I494" s="33"/>
      <c r="J494" s="30"/>
      <c r="K494" s="32"/>
      <c r="L494" s="30"/>
      <c r="M494" s="8">
        <f t="shared" si="4"/>
        <v>0</v>
      </c>
      <c r="N494" s="9"/>
      <c r="O494" s="9"/>
      <c r="P494" s="9"/>
      <c r="Q494" s="9"/>
      <c r="R494" s="9"/>
      <c r="S494" s="9"/>
      <c r="T494" s="9"/>
    </row>
    <row r="495" spans="2:20" ht="12.75" x14ac:dyDescent="0.2">
      <c r="B495" s="32"/>
      <c r="D495" s="32"/>
      <c r="F495" s="32"/>
      <c r="H495" s="30"/>
      <c r="I495" s="33"/>
      <c r="J495" s="30"/>
      <c r="K495" s="32"/>
      <c r="L495" s="30"/>
      <c r="M495" s="8">
        <f t="shared" si="4"/>
        <v>0</v>
      </c>
      <c r="N495" s="9"/>
      <c r="O495" s="9"/>
      <c r="P495" s="9"/>
      <c r="Q495" s="9"/>
      <c r="R495" s="9"/>
      <c r="S495" s="9"/>
      <c r="T495" s="9"/>
    </row>
    <row r="496" spans="2:20" ht="12.75" x14ac:dyDescent="0.2">
      <c r="B496" s="32"/>
      <c r="D496" s="32"/>
      <c r="F496" s="32"/>
      <c r="H496" s="30"/>
      <c r="I496" s="33"/>
      <c r="J496" s="30"/>
      <c r="K496" s="32"/>
      <c r="L496" s="30"/>
      <c r="M496" s="8">
        <f t="shared" si="4"/>
        <v>0</v>
      </c>
      <c r="N496" s="9"/>
      <c r="O496" s="9"/>
      <c r="P496" s="9"/>
      <c r="Q496" s="9"/>
      <c r="R496" s="9"/>
      <c r="S496" s="9"/>
      <c r="T496" s="9"/>
    </row>
    <row r="497" spans="2:20" ht="12.75" x14ac:dyDescent="0.2">
      <c r="B497" s="32"/>
      <c r="D497" s="32"/>
      <c r="F497" s="32"/>
      <c r="H497" s="30"/>
      <c r="I497" s="33"/>
      <c r="J497" s="30"/>
      <c r="K497" s="32"/>
      <c r="L497" s="30"/>
      <c r="M497" s="8">
        <f t="shared" si="4"/>
        <v>0</v>
      </c>
      <c r="N497" s="9"/>
      <c r="O497" s="9"/>
      <c r="P497" s="9"/>
      <c r="Q497" s="9"/>
      <c r="R497" s="9"/>
      <c r="S497" s="9"/>
      <c r="T497" s="9"/>
    </row>
    <row r="498" spans="2:20" ht="12.75" x14ac:dyDescent="0.2">
      <c r="B498" s="32"/>
      <c r="D498" s="32"/>
      <c r="F498" s="32"/>
      <c r="H498" s="30"/>
      <c r="I498" s="33"/>
      <c r="J498" s="30"/>
      <c r="K498" s="32"/>
      <c r="L498" s="30"/>
      <c r="M498" s="8">
        <f t="shared" si="4"/>
        <v>0</v>
      </c>
      <c r="N498" s="9"/>
      <c r="O498" s="9"/>
      <c r="P498" s="9"/>
      <c r="Q498" s="9"/>
      <c r="R498" s="9"/>
      <c r="S498" s="9"/>
      <c r="T498" s="9"/>
    </row>
    <row r="499" spans="2:20" ht="12.75" x14ac:dyDescent="0.2">
      <c r="B499" s="32"/>
      <c r="D499" s="32"/>
      <c r="F499" s="32"/>
      <c r="H499" s="30"/>
      <c r="I499" s="33"/>
      <c r="J499" s="30"/>
      <c r="K499" s="32"/>
      <c r="L499" s="30"/>
      <c r="M499" s="8">
        <f t="shared" si="4"/>
        <v>0</v>
      </c>
      <c r="N499" s="9"/>
      <c r="O499" s="9"/>
      <c r="P499" s="9"/>
      <c r="Q499" s="9"/>
      <c r="R499" s="9"/>
      <c r="S499" s="9"/>
      <c r="T499" s="9"/>
    </row>
    <row r="500" spans="2:20" ht="12.75" x14ac:dyDescent="0.2">
      <c r="B500" s="32"/>
      <c r="D500" s="32"/>
      <c r="F500" s="32"/>
      <c r="H500" s="30"/>
      <c r="I500" s="33"/>
      <c r="J500" s="30"/>
      <c r="K500" s="32"/>
      <c r="L500" s="30"/>
      <c r="M500" s="8">
        <f t="shared" si="4"/>
        <v>0</v>
      </c>
      <c r="N500" s="9"/>
      <c r="O500" s="9"/>
      <c r="P500" s="9"/>
      <c r="Q500" s="9"/>
      <c r="R500" s="9"/>
      <c r="S500" s="9"/>
      <c r="T500" s="9"/>
    </row>
    <row r="501" spans="2:20" ht="12.75" x14ac:dyDescent="0.2">
      <c r="B501" s="32"/>
      <c r="D501" s="32"/>
      <c r="F501" s="32"/>
      <c r="H501" s="30"/>
      <c r="I501" s="33"/>
      <c r="J501" s="30"/>
      <c r="K501" s="32"/>
      <c r="L501" s="30"/>
      <c r="M501" s="8">
        <f t="shared" si="4"/>
        <v>0</v>
      </c>
      <c r="N501" s="9"/>
      <c r="O501" s="9"/>
      <c r="P501" s="9"/>
      <c r="Q501" s="9"/>
      <c r="R501" s="9"/>
      <c r="S501" s="9"/>
      <c r="T501" s="9"/>
    </row>
    <row r="502" spans="2:20" ht="12.75" x14ac:dyDescent="0.2">
      <c r="B502" s="32"/>
      <c r="D502" s="32"/>
      <c r="F502" s="32"/>
      <c r="H502" s="30"/>
      <c r="I502" s="33"/>
      <c r="J502" s="30"/>
      <c r="K502" s="32"/>
      <c r="L502" s="30"/>
      <c r="M502" s="8">
        <f t="shared" si="4"/>
        <v>0</v>
      </c>
      <c r="N502" s="9"/>
      <c r="O502" s="9"/>
      <c r="P502" s="9"/>
      <c r="Q502" s="9"/>
      <c r="R502" s="9"/>
      <c r="S502" s="9"/>
      <c r="T502" s="9"/>
    </row>
    <row r="503" spans="2:20" ht="12.75" x14ac:dyDescent="0.2">
      <c r="B503" s="32"/>
      <c r="D503" s="32"/>
      <c r="F503" s="32"/>
      <c r="H503" s="30"/>
      <c r="I503" s="33"/>
      <c r="J503" s="30"/>
      <c r="K503" s="32"/>
      <c r="L503" s="30"/>
      <c r="M503" s="8">
        <f t="shared" si="4"/>
        <v>0</v>
      </c>
      <c r="N503" s="9"/>
      <c r="O503" s="9"/>
      <c r="P503" s="9"/>
      <c r="Q503" s="9"/>
      <c r="R503" s="9"/>
      <c r="S503" s="9"/>
      <c r="T503" s="9"/>
    </row>
    <row r="504" spans="2:20" ht="12.75" x14ac:dyDescent="0.2">
      <c r="B504" s="32"/>
      <c r="D504" s="32"/>
      <c r="F504" s="32"/>
      <c r="H504" s="30"/>
      <c r="I504" s="33"/>
      <c r="J504" s="30"/>
      <c r="K504" s="32"/>
      <c r="L504" s="30"/>
      <c r="M504" s="8">
        <f t="shared" si="4"/>
        <v>0</v>
      </c>
      <c r="N504" s="9"/>
      <c r="O504" s="9"/>
      <c r="P504" s="9"/>
      <c r="Q504" s="9"/>
      <c r="R504" s="9"/>
      <c r="S504" s="9"/>
      <c r="T504" s="9"/>
    </row>
    <row r="505" spans="2:20" ht="12.75" x14ac:dyDescent="0.2">
      <c r="B505" s="32"/>
      <c r="D505" s="32"/>
      <c r="F505" s="32"/>
      <c r="H505" s="30"/>
      <c r="I505" s="33"/>
      <c r="J505" s="30"/>
      <c r="K505" s="32"/>
      <c r="L505" s="30"/>
      <c r="M505" s="8">
        <f t="shared" si="4"/>
        <v>0</v>
      </c>
      <c r="N505" s="9"/>
      <c r="O505" s="9"/>
      <c r="P505" s="9"/>
      <c r="Q505" s="9"/>
      <c r="R505" s="9"/>
      <c r="S505" s="9"/>
      <c r="T505" s="9"/>
    </row>
    <row r="506" spans="2:20" ht="12.75" x14ac:dyDescent="0.2">
      <c r="B506" s="32"/>
      <c r="D506" s="32"/>
      <c r="F506" s="32"/>
      <c r="H506" s="30"/>
      <c r="I506" s="33"/>
      <c r="J506" s="30"/>
      <c r="K506" s="32"/>
      <c r="L506" s="30"/>
      <c r="M506" s="8">
        <f t="shared" si="4"/>
        <v>0</v>
      </c>
      <c r="N506" s="9"/>
      <c r="O506" s="9"/>
      <c r="P506" s="9"/>
      <c r="Q506" s="9"/>
      <c r="R506" s="9"/>
      <c r="S506" s="9"/>
      <c r="T506" s="9"/>
    </row>
    <row r="507" spans="2:20" ht="12.75" x14ac:dyDescent="0.2">
      <c r="B507" s="32"/>
      <c r="D507" s="32"/>
      <c r="F507" s="32"/>
      <c r="H507" s="30"/>
      <c r="I507" s="33"/>
      <c r="J507" s="30"/>
      <c r="K507" s="32"/>
      <c r="L507" s="30"/>
      <c r="M507" s="8">
        <f t="shared" si="4"/>
        <v>0</v>
      </c>
      <c r="N507" s="9"/>
      <c r="O507" s="9"/>
      <c r="P507" s="9"/>
      <c r="Q507" s="9"/>
      <c r="R507" s="9"/>
      <c r="S507" s="9"/>
      <c r="T507" s="9"/>
    </row>
    <row r="508" spans="2:20" ht="12.75" x14ac:dyDescent="0.2">
      <c r="B508" s="32"/>
      <c r="D508" s="32"/>
      <c r="F508" s="32"/>
      <c r="H508" s="30"/>
      <c r="I508" s="33"/>
      <c r="J508" s="30"/>
      <c r="K508" s="32"/>
      <c r="L508" s="30"/>
      <c r="M508" s="8">
        <f t="shared" si="4"/>
        <v>0</v>
      </c>
      <c r="N508" s="9"/>
      <c r="O508" s="9"/>
      <c r="P508" s="9"/>
      <c r="Q508" s="9"/>
      <c r="R508" s="9"/>
      <c r="S508" s="9"/>
      <c r="T508" s="9"/>
    </row>
    <row r="509" spans="2:20" ht="12.75" x14ac:dyDescent="0.2">
      <c r="B509" s="32"/>
      <c r="D509" s="32"/>
      <c r="F509" s="32"/>
      <c r="H509" s="30"/>
      <c r="I509" s="33"/>
      <c r="J509" s="30"/>
      <c r="K509" s="32"/>
      <c r="L509" s="30"/>
      <c r="M509" s="8">
        <f t="shared" si="4"/>
        <v>0</v>
      </c>
      <c r="N509" s="9"/>
      <c r="O509" s="9"/>
      <c r="P509" s="9"/>
      <c r="Q509" s="9"/>
      <c r="R509" s="9"/>
      <c r="S509" s="9"/>
      <c r="T509" s="9"/>
    </row>
    <row r="510" spans="2:20" ht="12.75" x14ac:dyDescent="0.2">
      <c r="B510" s="32"/>
      <c r="D510" s="32"/>
      <c r="F510" s="32"/>
      <c r="H510" s="30"/>
      <c r="I510" s="33"/>
      <c r="J510" s="30"/>
      <c r="K510" s="32"/>
      <c r="L510" s="30"/>
      <c r="M510" s="8">
        <f t="shared" si="4"/>
        <v>0</v>
      </c>
      <c r="N510" s="9"/>
      <c r="O510" s="9"/>
      <c r="P510" s="9"/>
      <c r="Q510" s="9"/>
      <c r="R510" s="9"/>
      <c r="S510" s="9"/>
      <c r="T510" s="9"/>
    </row>
    <row r="511" spans="2:20" ht="12.75" x14ac:dyDescent="0.2">
      <c r="B511" s="32"/>
      <c r="D511" s="32"/>
      <c r="F511" s="32"/>
      <c r="H511" s="30"/>
      <c r="I511" s="33"/>
      <c r="J511" s="30"/>
      <c r="K511" s="32"/>
      <c r="L511" s="30"/>
      <c r="M511" s="8">
        <f t="shared" si="4"/>
        <v>0</v>
      </c>
      <c r="N511" s="9"/>
      <c r="O511" s="9"/>
      <c r="P511" s="9"/>
      <c r="Q511" s="9"/>
      <c r="R511" s="9"/>
      <c r="S511" s="9"/>
      <c r="T511" s="9"/>
    </row>
    <row r="512" spans="2:20" ht="12.75" x14ac:dyDescent="0.2">
      <c r="B512" s="32"/>
      <c r="D512" s="32"/>
      <c r="F512" s="32"/>
      <c r="H512" s="30"/>
      <c r="I512" s="33"/>
      <c r="J512" s="30"/>
      <c r="K512" s="32"/>
      <c r="L512" s="30"/>
      <c r="M512" s="8">
        <f t="shared" si="4"/>
        <v>0</v>
      </c>
      <c r="N512" s="9"/>
      <c r="O512" s="9"/>
      <c r="P512" s="9"/>
      <c r="Q512" s="9"/>
      <c r="R512" s="9"/>
      <c r="S512" s="9"/>
      <c r="T512" s="9"/>
    </row>
    <row r="513" spans="2:20" ht="12.75" x14ac:dyDescent="0.2">
      <c r="B513" s="32"/>
      <c r="D513" s="32"/>
      <c r="F513" s="32"/>
      <c r="H513" s="30"/>
      <c r="I513" s="33"/>
      <c r="J513" s="30"/>
      <c r="K513" s="32"/>
      <c r="L513" s="30"/>
      <c r="M513" s="8">
        <f t="shared" si="4"/>
        <v>0</v>
      </c>
      <c r="N513" s="9"/>
      <c r="O513" s="9"/>
      <c r="P513" s="9"/>
      <c r="Q513" s="9"/>
      <c r="R513" s="9"/>
      <c r="S513" s="9"/>
      <c r="T513" s="9"/>
    </row>
    <row r="514" spans="2:20" ht="12.75" x14ac:dyDescent="0.2">
      <c r="B514" s="32"/>
      <c r="D514" s="32"/>
      <c r="F514" s="32"/>
      <c r="H514" s="30"/>
      <c r="I514" s="33"/>
      <c r="J514" s="30"/>
      <c r="K514" s="32"/>
      <c r="L514" s="30"/>
      <c r="M514" s="8">
        <f t="shared" si="4"/>
        <v>0</v>
      </c>
      <c r="N514" s="9"/>
      <c r="O514" s="9"/>
      <c r="P514" s="9"/>
      <c r="Q514" s="9"/>
      <c r="R514" s="9"/>
      <c r="S514" s="9"/>
      <c r="T514" s="9"/>
    </row>
    <row r="515" spans="2:20" ht="12.75" x14ac:dyDescent="0.2">
      <c r="B515" s="32"/>
      <c r="D515" s="32"/>
      <c r="F515" s="32"/>
      <c r="H515" s="30"/>
      <c r="I515" s="33"/>
      <c r="J515" s="30"/>
      <c r="K515" s="32"/>
      <c r="L515" s="30"/>
      <c r="M515" s="8">
        <f t="shared" si="4"/>
        <v>0</v>
      </c>
      <c r="N515" s="9"/>
      <c r="O515" s="9"/>
      <c r="P515" s="9"/>
      <c r="Q515" s="9"/>
      <c r="R515" s="9"/>
      <c r="S515" s="9"/>
      <c r="T515" s="9"/>
    </row>
    <row r="516" spans="2:20" ht="12.75" x14ac:dyDescent="0.2">
      <c r="B516" s="32"/>
      <c r="D516" s="32"/>
      <c r="F516" s="32"/>
      <c r="H516" s="30"/>
      <c r="I516" s="33"/>
      <c r="J516" s="30"/>
      <c r="K516" s="32"/>
      <c r="L516" s="30"/>
      <c r="M516" s="8">
        <f t="shared" si="4"/>
        <v>0</v>
      </c>
      <c r="N516" s="9"/>
      <c r="O516" s="9"/>
      <c r="P516" s="9"/>
      <c r="Q516" s="9"/>
      <c r="R516" s="9"/>
      <c r="S516" s="9"/>
      <c r="T516" s="9"/>
    </row>
    <row r="517" spans="2:20" ht="12.75" x14ac:dyDescent="0.2">
      <c r="B517" s="32"/>
      <c r="D517" s="32"/>
      <c r="F517" s="32"/>
      <c r="H517" s="30"/>
      <c r="I517" s="33"/>
      <c r="J517" s="30"/>
      <c r="K517" s="32"/>
      <c r="L517" s="30"/>
      <c r="M517" s="8">
        <f t="shared" si="4"/>
        <v>0</v>
      </c>
      <c r="N517" s="9"/>
      <c r="O517" s="9"/>
      <c r="P517" s="9"/>
      <c r="Q517" s="9"/>
      <c r="R517" s="9"/>
      <c r="S517" s="9"/>
      <c r="T517" s="9"/>
    </row>
    <row r="518" spans="2:20" ht="12.75" x14ac:dyDescent="0.2">
      <c r="B518" s="32"/>
      <c r="D518" s="32"/>
      <c r="F518" s="32"/>
      <c r="H518" s="30"/>
      <c r="I518" s="33"/>
      <c r="J518" s="30"/>
      <c r="K518" s="32"/>
      <c r="L518" s="30"/>
      <c r="M518" s="8">
        <f t="shared" si="4"/>
        <v>0</v>
      </c>
      <c r="N518" s="9"/>
      <c r="O518" s="9"/>
      <c r="P518" s="9"/>
      <c r="Q518" s="9"/>
      <c r="R518" s="9"/>
      <c r="S518" s="9"/>
      <c r="T518" s="9"/>
    </row>
    <row r="519" spans="2:20" ht="12.75" x14ac:dyDescent="0.2">
      <c r="B519" s="32"/>
      <c r="D519" s="32"/>
      <c r="F519" s="32"/>
      <c r="H519" s="30"/>
      <c r="I519" s="33"/>
      <c r="J519" s="30"/>
      <c r="K519" s="32"/>
      <c r="L519" s="30"/>
      <c r="M519" s="8">
        <f t="shared" si="4"/>
        <v>0</v>
      </c>
      <c r="N519" s="9"/>
      <c r="O519" s="9"/>
      <c r="P519" s="9"/>
      <c r="Q519" s="9"/>
      <c r="R519" s="9"/>
      <c r="S519" s="9"/>
      <c r="T519" s="9"/>
    </row>
    <row r="520" spans="2:20" ht="12.75" x14ac:dyDescent="0.2">
      <c r="B520" s="32"/>
      <c r="D520" s="32"/>
      <c r="F520" s="32"/>
      <c r="H520" s="30"/>
      <c r="I520" s="33"/>
      <c r="J520" s="30"/>
      <c r="K520" s="32"/>
      <c r="L520" s="30"/>
      <c r="M520" s="8">
        <f t="shared" ref="M520:M774" si="5">I520*H520</f>
        <v>0</v>
      </c>
      <c r="N520" s="9"/>
      <c r="O520" s="9"/>
      <c r="P520" s="9"/>
      <c r="Q520" s="9"/>
      <c r="R520" s="9"/>
      <c r="S520" s="9"/>
      <c r="T520" s="9"/>
    </row>
    <row r="521" spans="2:20" ht="12.75" x14ac:dyDescent="0.2">
      <c r="B521" s="32"/>
      <c r="D521" s="32"/>
      <c r="F521" s="32"/>
      <c r="H521" s="30"/>
      <c r="I521" s="33"/>
      <c r="J521" s="30"/>
      <c r="K521" s="32"/>
      <c r="L521" s="30"/>
      <c r="M521" s="8">
        <f t="shared" si="5"/>
        <v>0</v>
      </c>
      <c r="N521" s="9"/>
      <c r="O521" s="9"/>
      <c r="P521" s="9"/>
      <c r="Q521" s="9"/>
      <c r="R521" s="9"/>
      <c r="S521" s="9"/>
      <c r="T521" s="9"/>
    </row>
    <row r="522" spans="2:20" ht="12.75" x14ac:dyDescent="0.2">
      <c r="B522" s="32"/>
      <c r="D522" s="32"/>
      <c r="F522" s="32"/>
      <c r="H522" s="30"/>
      <c r="I522" s="33"/>
      <c r="J522" s="30"/>
      <c r="K522" s="32"/>
      <c r="L522" s="30"/>
      <c r="M522" s="8">
        <f t="shared" si="5"/>
        <v>0</v>
      </c>
      <c r="N522" s="9"/>
      <c r="O522" s="9"/>
      <c r="P522" s="9"/>
      <c r="Q522" s="9"/>
      <c r="R522" s="9"/>
      <c r="S522" s="9"/>
      <c r="T522" s="9"/>
    </row>
    <row r="523" spans="2:20" ht="12.75" x14ac:dyDescent="0.2">
      <c r="B523" s="32"/>
      <c r="D523" s="32"/>
      <c r="F523" s="32"/>
      <c r="H523" s="30"/>
      <c r="I523" s="33"/>
      <c r="J523" s="30"/>
      <c r="K523" s="32"/>
      <c r="L523" s="30"/>
      <c r="M523" s="8">
        <f t="shared" si="5"/>
        <v>0</v>
      </c>
      <c r="N523" s="9"/>
      <c r="O523" s="9"/>
      <c r="P523" s="9"/>
      <c r="Q523" s="9"/>
      <c r="R523" s="9"/>
      <c r="S523" s="9"/>
      <c r="T523" s="9"/>
    </row>
    <row r="524" spans="2:20" ht="12.75" x14ac:dyDescent="0.2">
      <c r="B524" s="32"/>
      <c r="D524" s="32"/>
      <c r="F524" s="32"/>
      <c r="H524" s="30"/>
      <c r="I524" s="33"/>
      <c r="J524" s="30"/>
      <c r="K524" s="32"/>
      <c r="L524" s="30"/>
      <c r="M524" s="8">
        <f t="shared" si="5"/>
        <v>0</v>
      </c>
      <c r="N524" s="9"/>
      <c r="O524" s="9"/>
      <c r="P524" s="9"/>
      <c r="Q524" s="9"/>
      <c r="R524" s="9"/>
      <c r="S524" s="9"/>
      <c r="T524" s="9"/>
    </row>
    <row r="525" spans="2:20" ht="12.75" x14ac:dyDescent="0.2">
      <c r="B525" s="32"/>
      <c r="D525" s="32"/>
      <c r="F525" s="32"/>
      <c r="H525" s="30"/>
      <c r="I525" s="33"/>
      <c r="J525" s="30"/>
      <c r="K525" s="32"/>
      <c r="L525" s="30"/>
      <c r="M525" s="8">
        <f t="shared" si="5"/>
        <v>0</v>
      </c>
      <c r="N525" s="9"/>
      <c r="O525" s="9"/>
      <c r="P525" s="9"/>
      <c r="Q525" s="9"/>
      <c r="R525" s="9"/>
      <c r="S525" s="9"/>
      <c r="T525" s="9"/>
    </row>
    <row r="526" spans="2:20" ht="12.75" x14ac:dyDescent="0.2">
      <c r="B526" s="32"/>
      <c r="D526" s="32"/>
      <c r="F526" s="32"/>
      <c r="H526" s="30"/>
      <c r="I526" s="33"/>
      <c r="J526" s="30"/>
      <c r="K526" s="32"/>
      <c r="L526" s="30"/>
      <c r="M526" s="8">
        <f t="shared" si="5"/>
        <v>0</v>
      </c>
      <c r="N526" s="9"/>
      <c r="O526" s="9"/>
      <c r="P526" s="9"/>
      <c r="Q526" s="9"/>
      <c r="R526" s="9"/>
      <c r="S526" s="9"/>
      <c r="T526" s="9"/>
    </row>
    <row r="527" spans="2:20" ht="12.75" x14ac:dyDescent="0.2">
      <c r="B527" s="32"/>
      <c r="D527" s="32"/>
      <c r="F527" s="32"/>
      <c r="H527" s="30"/>
      <c r="I527" s="33"/>
      <c r="J527" s="30"/>
      <c r="K527" s="32"/>
      <c r="L527" s="30"/>
      <c r="M527" s="8">
        <f t="shared" si="5"/>
        <v>0</v>
      </c>
      <c r="N527" s="9"/>
      <c r="O527" s="9"/>
      <c r="P527" s="9"/>
      <c r="Q527" s="9"/>
      <c r="R527" s="9"/>
      <c r="S527" s="9"/>
      <c r="T527" s="9"/>
    </row>
    <row r="528" spans="2:20" ht="12.75" x14ac:dyDescent="0.2">
      <c r="B528" s="32"/>
      <c r="D528" s="32"/>
      <c r="F528" s="32"/>
      <c r="H528" s="30"/>
      <c r="I528" s="33"/>
      <c r="J528" s="30"/>
      <c r="K528" s="32"/>
      <c r="L528" s="30"/>
      <c r="M528" s="8">
        <f t="shared" si="5"/>
        <v>0</v>
      </c>
      <c r="N528" s="9"/>
      <c r="O528" s="9"/>
      <c r="P528" s="9"/>
      <c r="Q528" s="9"/>
      <c r="R528" s="9"/>
      <c r="S528" s="9"/>
      <c r="T528" s="9"/>
    </row>
    <row r="529" spans="2:20" ht="12.75" x14ac:dyDescent="0.2">
      <c r="B529" s="32"/>
      <c r="D529" s="32"/>
      <c r="F529" s="32"/>
      <c r="H529" s="30"/>
      <c r="I529" s="33"/>
      <c r="J529" s="30"/>
      <c r="K529" s="32"/>
      <c r="L529" s="30"/>
      <c r="M529" s="8">
        <f t="shared" si="5"/>
        <v>0</v>
      </c>
      <c r="N529" s="9"/>
      <c r="O529" s="9"/>
      <c r="P529" s="9"/>
      <c r="Q529" s="9"/>
      <c r="R529" s="9"/>
      <c r="S529" s="9"/>
      <c r="T529" s="9"/>
    </row>
    <row r="530" spans="2:20" ht="12.75" x14ac:dyDescent="0.2">
      <c r="B530" s="32"/>
      <c r="D530" s="32"/>
      <c r="F530" s="32"/>
      <c r="H530" s="30"/>
      <c r="I530" s="33"/>
      <c r="J530" s="30"/>
      <c r="K530" s="32"/>
      <c r="L530" s="30"/>
      <c r="M530" s="8">
        <f t="shared" si="5"/>
        <v>0</v>
      </c>
      <c r="N530" s="9"/>
      <c r="O530" s="9"/>
      <c r="P530" s="9"/>
      <c r="Q530" s="9"/>
      <c r="R530" s="9"/>
      <c r="S530" s="9"/>
      <c r="T530" s="9"/>
    </row>
    <row r="531" spans="2:20" ht="12.75" x14ac:dyDescent="0.2">
      <c r="B531" s="32"/>
      <c r="D531" s="32"/>
      <c r="F531" s="32"/>
      <c r="H531" s="30"/>
      <c r="I531" s="33"/>
      <c r="J531" s="30"/>
      <c r="K531" s="32"/>
      <c r="L531" s="30"/>
      <c r="M531" s="8">
        <f t="shared" si="5"/>
        <v>0</v>
      </c>
      <c r="N531" s="9"/>
      <c r="O531" s="9"/>
      <c r="P531" s="9"/>
      <c r="Q531" s="9"/>
      <c r="R531" s="9"/>
      <c r="S531" s="9"/>
      <c r="T531" s="9"/>
    </row>
    <row r="532" spans="2:20" ht="12.75" x14ac:dyDescent="0.2">
      <c r="B532" s="32"/>
      <c r="D532" s="32"/>
      <c r="F532" s="32"/>
      <c r="H532" s="30"/>
      <c r="I532" s="33"/>
      <c r="J532" s="30"/>
      <c r="K532" s="32"/>
      <c r="L532" s="30"/>
      <c r="M532" s="8">
        <f t="shared" si="5"/>
        <v>0</v>
      </c>
      <c r="N532" s="9"/>
      <c r="O532" s="9"/>
      <c r="P532" s="9"/>
      <c r="Q532" s="9"/>
      <c r="R532" s="9"/>
      <c r="S532" s="9"/>
      <c r="T532" s="9"/>
    </row>
    <row r="533" spans="2:20" ht="12.75" x14ac:dyDescent="0.2">
      <c r="B533" s="32"/>
      <c r="D533" s="32"/>
      <c r="F533" s="32"/>
      <c r="H533" s="30"/>
      <c r="I533" s="33"/>
      <c r="J533" s="30"/>
      <c r="K533" s="32"/>
      <c r="L533" s="30"/>
      <c r="M533" s="8">
        <f t="shared" si="5"/>
        <v>0</v>
      </c>
      <c r="N533" s="9"/>
      <c r="O533" s="9"/>
      <c r="P533" s="9"/>
      <c r="Q533" s="9"/>
      <c r="R533" s="9"/>
      <c r="S533" s="9"/>
      <c r="T533" s="9"/>
    </row>
    <row r="534" spans="2:20" ht="12.75" x14ac:dyDescent="0.2">
      <c r="B534" s="32"/>
      <c r="D534" s="32"/>
      <c r="F534" s="32"/>
      <c r="H534" s="30"/>
      <c r="I534" s="33"/>
      <c r="J534" s="30"/>
      <c r="K534" s="32"/>
      <c r="L534" s="30"/>
      <c r="M534" s="8">
        <f t="shared" si="5"/>
        <v>0</v>
      </c>
      <c r="N534" s="9"/>
      <c r="O534" s="9"/>
      <c r="P534" s="9"/>
      <c r="Q534" s="9"/>
      <c r="R534" s="9"/>
      <c r="S534" s="9"/>
      <c r="T534" s="9"/>
    </row>
    <row r="535" spans="2:20" ht="12.75" x14ac:dyDescent="0.2">
      <c r="B535" s="32"/>
      <c r="D535" s="32"/>
      <c r="F535" s="32"/>
      <c r="H535" s="30"/>
      <c r="I535" s="33"/>
      <c r="J535" s="30"/>
      <c r="K535" s="32"/>
      <c r="L535" s="30"/>
      <c r="M535" s="8">
        <f t="shared" si="5"/>
        <v>0</v>
      </c>
      <c r="N535" s="9"/>
      <c r="O535" s="9"/>
      <c r="P535" s="9"/>
      <c r="Q535" s="9"/>
      <c r="R535" s="9"/>
      <c r="S535" s="9"/>
      <c r="T535" s="9"/>
    </row>
    <row r="536" spans="2:20" ht="12.75" x14ac:dyDescent="0.2">
      <c r="B536" s="32"/>
      <c r="D536" s="32"/>
      <c r="F536" s="32"/>
      <c r="H536" s="30"/>
      <c r="I536" s="33"/>
      <c r="J536" s="30"/>
      <c r="K536" s="32"/>
      <c r="L536" s="30"/>
      <c r="M536" s="8">
        <f t="shared" si="5"/>
        <v>0</v>
      </c>
      <c r="N536" s="9"/>
      <c r="O536" s="9"/>
      <c r="P536" s="9"/>
      <c r="Q536" s="9"/>
      <c r="R536" s="9"/>
      <c r="S536" s="9"/>
      <c r="T536" s="9"/>
    </row>
    <row r="537" spans="2:20" ht="12.75" x14ac:dyDescent="0.2">
      <c r="B537" s="32"/>
      <c r="D537" s="32"/>
      <c r="F537" s="32"/>
      <c r="H537" s="30"/>
      <c r="I537" s="33"/>
      <c r="J537" s="30"/>
      <c r="K537" s="32"/>
      <c r="L537" s="30"/>
      <c r="M537" s="8">
        <f t="shared" si="5"/>
        <v>0</v>
      </c>
      <c r="N537" s="9"/>
      <c r="O537" s="9"/>
      <c r="P537" s="9"/>
      <c r="Q537" s="9"/>
      <c r="R537" s="9"/>
      <c r="S537" s="9"/>
      <c r="T537" s="9"/>
    </row>
    <row r="538" spans="2:20" ht="12.75" x14ac:dyDescent="0.2">
      <c r="B538" s="32"/>
      <c r="D538" s="32"/>
      <c r="F538" s="32"/>
      <c r="H538" s="30"/>
      <c r="I538" s="33"/>
      <c r="J538" s="30"/>
      <c r="K538" s="32"/>
      <c r="L538" s="30"/>
      <c r="M538" s="8">
        <f t="shared" si="5"/>
        <v>0</v>
      </c>
      <c r="N538" s="9"/>
      <c r="O538" s="9"/>
      <c r="P538" s="9"/>
      <c r="Q538" s="9"/>
      <c r="R538" s="9"/>
      <c r="S538" s="9"/>
      <c r="T538" s="9"/>
    </row>
    <row r="539" spans="2:20" ht="12.75" x14ac:dyDescent="0.2">
      <c r="B539" s="32"/>
      <c r="D539" s="32"/>
      <c r="F539" s="32"/>
      <c r="H539" s="30"/>
      <c r="I539" s="33"/>
      <c r="J539" s="30"/>
      <c r="K539" s="32"/>
      <c r="L539" s="30"/>
      <c r="M539" s="8">
        <f t="shared" si="5"/>
        <v>0</v>
      </c>
      <c r="N539" s="9"/>
      <c r="O539" s="9"/>
      <c r="P539" s="9"/>
      <c r="Q539" s="9"/>
      <c r="R539" s="9"/>
      <c r="S539" s="9"/>
      <c r="T539" s="9"/>
    </row>
    <row r="540" spans="2:20" ht="12.75" x14ac:dyDescent="0.2">
      <c r="B540" s="32"/>
      <c r="D540" s="32"/>
      <c r="F540" s="32"/>
      <c r="H540" s="30"/>
      <c r="I540" s="33"/>
      <c r="J540" s="30"/>
      <c r="K540" s="32"/>
      <c r="L540" s="30"/>
      <c r="M540" s="8">
        <f t="shared" si="5"/>
        <v>0</v>
      </c>
      <c r="N540" s="9"/>
      <c r="O540" s="9"/>
      <c r="P540" s="9"/>
      <c r="Q540" s="9"/>
      <c r="R540" s="9"/>
      <c r="S540" s="9"/>
      <c r="T540" s="9"/>
    </row>
    <row r="541" spans="2:20" ht="12.75" x14ac:dyDescent="0.2">
      <c r="B541" s="32"/>
      <c r="D541" s="32"/>
      <c r="F541" s="32"/>
      <c r="H541" s="30"/>
      <c r="I541" s="33"/>
      <c r="J541" s="30"/>
      <c r="K541" s="32"/>
      <c r="L541" s="30"/>
      <c r="M541" s="8">
        <f t="shared" si="5"/>
        <v>0</v>
      </c>
      <c r="N541" s="9"/>
      <c r="O541" s="9"/>
      <c r="P541" s="9"/>
      <c r="Q541" s="9"/>
      <c r="R541" s="9"/>
      <c r="S541" s="9"/>
      <c r="T541" s="9"/>
    </row>
    <row r="542" spans="2:20" ht="12.75" x14ac:dyDescent="0.2">
      <c r="B542" s="32"/>
      <c r="D542" s="32"/>
      <c r="F542" s="32"/>
      <c r="H542" s="30"/>
      <c r="I542" s="33"/>
      <c r="J542" s="30"/>
      <c r="K542" s="32"/>
      <c r="L542" s="30"/>
      <c r="M542" s="8">
        <f t="shared" si="5"/>
        <v>0</v>
      </c>
      <c r="N542" s="9"/>
      <c r="O542" s="9"/>
      <c r="P542" s="9"/>
      <c r="Q542" s="9"/>
      <c r="R542" s="9"/>
      <c r="S542" s="9"/>
      <c r="T542" s="9"/>
    </row>
    <row r="543" spans="2:20" ht="12.75" x14ac:dyDescent="0.2">
      <c r="B543" s="32"/>
      <c r="D543" s="32"/>
      <c r="F543" s="32"/>
      <c r="H543" s="30"/>
      <c r="I543" s="33"/>
      <c r="J543" s="30"/>
      <c r="K543" s="32"/>
      <c r="L543" s="30"/>
      <c r="M543" s="8">
        <f t="shared" si="5"/>
        <v>0</v>
      </c>
      <c r="N543" s="9"/>
      <c r="O543" s="9"/>
      <c r="P543" s="9"/>
      <c r="Q543" s="9"/>
      <c r="R543" s="9"/>
      <c r="S543" s="9"/>
      <c r="T543" s="9"/>
    </row>
    <row r="544" spans="2:20" ht="12.75" x14ac:dyDescent="0.2">
      <c r="B544" s="32"/>
      <c r="D544" s="32"/>
      <c r="F544" s="32"/>
      <c r="H544" s="30"/>
      <c r="I544" s="33"/>
      <c r="J544" s="30"/>
      <c r="K544" s="32"/>
      <c r="L544" s="30"/>
      <c r="M544" s="8">
        <f t="shared" si="5"/>
        <v>0</v>
      </c>
      <c r="N544" s="9"/>
      <c r="O544" s="9"/>
      <c r="P544" s="9"/>
      <c r="Q544" s="9"/>
      <c r="R544" s="9"/>
      <c r="S544" s="9"/>
      <c r="T544" s="9"/>
    </row>
    <row r="545" spans="2:20" ht="12.75" x14ac:dyDescent="0.2">
      <c r="B545" s="32"/>
      <c r="D545" s="32"/>
      <c r="F545" s="32"/>
      <c r="H545" s="30"/>
      <c r="I545" s="33"/>
      <c r="J545" s="30"/>
      <c r="K545" s="32"/>
      <c r="L545" s="30"/>
      <c r="M545" s="8">
        <f t="shared" si="5"/>
        <v>0</v>
      </c>
      <c r="N545" s="9"/>
      <c r="O545" s="9"/>
      <c r="P545" s="9"/>
      <c r="Q545" s="9"/>
      <c r="R545" s="9"/>
      <c r="S545" s="9"/>
      <c r="T545" s="9"/>
    </row>
    <row r="546" spans="2:20" ht="12.75" x14ac:dyDescent="0.2">
      <c r="B546" s="32"/>
      <c r="D546" s="32"/>
      <c r="F546" s="32"/>
      <c r="H546" s="30"/>
      <c r="I546" s="33"/>
      <c r="J546" s="30"/>
      <c r="K546" s="32"/>
      <c r="L546" s="30"/>
      <c r="M546" s="8">
        <f t="shared" si="5"/>
        <v>0</v>
      </c>
      <c r="N546" s="9"/>
      <c r="O546" s="9"/>
      <c r="P546" s="9"/>
      <c r="Q546" s="9"/>
      <c r="R546" s="9"/>
      <c r="S546" s="9"/>
      <c r="T546" s="9"/>
    </row>
    <row r="547" spans="2:20" ht="12.75" x14ac:dyDescent="0.2">
      <c r="B547" s="32"/>
      <c r="D547" s="32"/>
      <c r="F547" s="32"/>
      <c r="H547" s="30"/>
      <c r="I547" s="33"/>
      <c r="J547" s="30"/>
      <c r="K547" s="32"/>
      <c r="L547" s="30"/>
      <c r="M547" s="8">
        <f t="shared" si="5"/>
        <v>0</v>
      </c>
      <c r="N547" s="9"/>
      <c r="O547" s="9"/>
      <c r="P547" s="9"/>
      <c r="Q547" s="9"/>
      <c r="R547" s="9"/>
      <c r="S547" s="9"/>
      <c r="T547" s="9"/>
    </row>
    <row r="548" spans="2:20" ht="12.75" x14ac:dyDescent="0.2">
      <c r="B548" s="32"/>
      <c r="D548" s="32"/>
      <c r="F548" s="32"/>
      <c r="H548" s="30"/>
      <c r="I548" s="33"/>
      <c r="J548" s="30"/>
      <c r="K548" s="32"/>
      <c r="L548" s="30"/>
      <c r="M548" s="8">
        <f t="shared" si="5"/>
        <v>0</v>
      </c>
      <c r="N548" s="9"/>
      <c r="O548" s="9"/>
      <c r="P548" s="9"/>
      <c r="Q548" s="9"/>
      <c r="R548" s="9"/>
      <c r="S548" s="9"/>
      <c r="T548" s="9"/>
    </row>
    <row r="549" spans="2:20" ht="12.75" x14ac:dyDescent="0.2">
      <c r="B549" s="32"/>
      <c r="D549" s="32"/>
      <c r="F549" s="32"/>
      <c r="H549" s="30"/>
      <c r="I549" s="33"/>
      <c r="J549" s="30"/>
      <c r="K549" s="32"/>
      <c r="L549" s="30"/>
      <c r="M549" s="8">
        <f t="shared" si="5"/>
        <v>0</v>
      </c>
      <c r="N549" s="9"/>
      <c r="O549" s="9"/>
      <c r="P549" s="9"/>
      <c r="Q549" s="9"/>
      <c r="R549" s="9"/>
      <c r="S549" s="9"/>
      <c r="T549" s="9"/>
    </row>
    <row r="550" spans="2:20" ht="12.75" x14ac:dyDescent="0.2">
      <c r="B550" s="32"/>
      <c r="D550" s="32"/>
      <c r="F550" s="32"/>
      <c r="H550" s="30"/>
      <c r="I550" s="33"/>
      <c r="J550" s="30"/>
      <c r="K550" s="32"/>
      <c r="L550" s="30"/>
      <c r="M550" s="8">
        <f t="shared" si="5"/>
        <v>0</v>
      </c>
      <c r="N550" s="9"/>
      <c r="O550" s="9"/>
      <c r="P550" s="9"/>
      <c r="Q550" s="9"/>
      <c r="R550" s="9"/>
      <c r="S550" s="9"/>
      <c r="T550" s="9"/>
    </row>
    <row r="551" spans="2:20" ht="12.75" x14ac:dyDescent="0.2">
      <c r="B551" s="32"/>
      <c r="D551" s="32"/>
      <c r="F551" s="32"/>
      <c r="H551" s="30"/>
      <c r="I551" s="33"/>
      <c r="J551" s="30"/>
      <c r="K551" s="32"/>
      <c r="L551" s="30"/>
      <c r="M551" s="8">
        <f t="shared" si="5"/>
        <v>0</v>
      </c>
      <c r="N551" s="9"/>
      <c r="O551" s="9"/>
      <c r="P551" s="9"/>
      <c r="Q551" s="9"/>
      <c r="R551" s="9"/>
      <c r="S551" s="9"/>
      <c r="T551" s="9"/>
    </row>
    <row r="552" spans="2:20" ht="12.75" x14ac:dyDescent="0.2">
      <c r="B552" s="32"/>
      <c r="D552" s="32"/>
      <c r="F552" s="32"/>
      <c r="H552" s="30"/>
      <c r="I552" s="33"/>
      <c r="J552" s="30"/>
      <c r="K552" s="32"/>
      <c r="L552" s="30"/>
      <c r="M552" s="8">
        <f t="shared" si="5"/>
        <v>0</v>
      </c>
      <c r="N552" s="9"/>
      <c r="O552" s="9"/>
      <c r="P552" s="9"/>
      <c r="Q552" s="9"/>
      <c r="R552" s="9"/>
      <c r="S552" s="9"/>
      <c r="T552" s="9"/>
    </row>
    <row r="553" spans="2:20" ht="12.75" x14ac:dyDescent="0.2">
      <c r="B553" s="32"/>
      <c r="D553" s="32"/>
      <c r="F553" s="32"/>
      <c r="H553" s="30"/>
      <c r="I553" s="33"/>
      <c r="J553" s="30"/>
      <c r="K553" s="32"/>
      <c r="L553" s="30"/>
      <c r="M553" s="8">
        <f t="shared" si="5"/>
        <v>0</v>
      </c>
      <c r="N553" s="9"/>
      <c r="O553" s="9"/>
      <c r="P553" s="9"/>
      <c r="Q553" s="9"/>
      <c r="R553" s="9"/>
      <c r="S553" s="9"/>
      <c r="T553" s="9"/>
    </row>
    <row r="554" spans="2:20" ht="12.75" x14ac:dyDescent="0.2">
      <c r="B554" s="32"/>
      <c r="D554" s="32"/>
      <c r="F554" s="32"/>
      <c r="H554" s="30"/>
      <c r="I554" s="33"/>
      <c r="J554" s="30"/>
      <c r="K554" s="32"/>
      <c r="L554" s="30"/>
      <c r="M554" s="8">
        <f t="shared" si="5"/>
        <v>0</v>
      </c>
      <c r="N554" s="9"/>
      <c r="O554" s="9"/>
      <c r="P554" s="9"/>
      <c r="Q554" s="9"/>
      <c r="R554" s="9"/>
      <c r="S554" s="9"/>
      <c r="T554" s="9"/>
    </row>
    <row r="555" spans="2:20" ht="12.75" x14ac:dyDescent="0.2">
      <c r="B555" s="32"/>
      <c r="D555" s="32"/>
      <c r="F555" s="32"/>
      <c r="H555" s="30"/>
      <c r="I555" s="33"/>
      <c r="J555" s="30"/>
      <c r="K555" s="32"/>
      <c r="L555" s="30"/>
      <c r="M555" s="8">
        <f t="shared" si="5"/>
        <v>0</v>
      </c>
      <c r="N555" s="9"/>
      <c r="O555" s="9"/>
      <c r="P555" s="9"/>
      <c r="Q555" s="9"/>
      <c r="R555" s="9"/>
      <c r="S555" s="9"/>
      <c r="T555" s="9"/>
    </row>
    <row r="556" spans="2:20" ht="12.75" x14ac:dyDescent="0.2">
      <c r="B556" s="32"/>
      <c r="D556" s="32"/>
      <c r="F556" s="32"/>
      <c r="H556" s="30"/>
      <c r="I556" s="33"/>
      <c r="J556" s="30"/>
      <c r="K556" s="32"/>
      <c r="L556" s="30"/>
      <c r="M556" s="8">
        <f t="shared" si="5"/>
        <v>0</v>
      </c>
      <c r="N556" s="9"/>
      <c r="O556" s="9"/>
      <c r="P556" s="9"/>
      <c r="Q556" s="9"/>
      <c r="R556" s="9"/>
      <c r="S556" s="9"/>
      <c r="T556" s="9"/>
    </row>
    <row r="557" spans="2:20" ht="12.75" x14ac:dyDescent="0.2">
      <c r="B557" s="32"/>
      <c r="D557" s="32"/>
      <c r="F557" s="32"/>
      <c r="H557" s="30"/>
      <c r="I557" s="33"/>
      <c r="J557" s="30"/>
      <c r="K557" s="32"/>
      <c r="L557" s="30"/>
      <c r="M557" s="8">
        <f t="shared" si="5"/>
        <v>0</v>
      </c>
      <c r="N557" s="9"/>
      <c r="O557" s="9"/>
      <c r="P557" s="9"/>
      <c r="Q557" s="9"/>
      <c r="R557" s="9"/>
      <c r="S557" s="9"/>
      <c r="T557" s="9"/>
    </row>
    <row r="558" spans="2:20" ht="12.75" x14ac:dyDescent="0.2">
      <c r="B558" s="32"/>
      <c r="D558" s="32"/>
      <c r="F558" s="32"/>
      <c r="H558" s="30"/>
      <c r="I558" s="33"/>
      <c r="J558" s="30"/>
      <c r="K558" s="32"/>
      <c r="L558" s="30"/>
      <c r="M558" s="8">
        <f t="shared" si="5"/>
        <v>0</v>
      </c>
      <c r="N558" s="9"/>
      <c r="O558" s="9"/>
      <c r="P558" s="9"/>
      <c r="Q558" s="9"/>
      <c r="R558" s="9"/>
      <c r="S558" s="9"/>
      <c r="T558" s="9"/>
    </row>
    <row r="559" spans="2:20" ht="12.75" x14ac:dyDescent="0.2">
      <c r="B559" s="32"/>
      <c r="D559" s="32"/>
      <c r="F559" s="32"/>
      <c r="H559" s="30"/>
      <c r="I559" s="33"/>
      <c r="J559" s="30"/>
      <c r="K559" s="32"/>
      <c r="L559" s="30"/>
      <c r="M559" s="8">
        <f t="shared" si="5"/>
        <v>0</v>
      </c>
      <c r="N559" s="9"/>
      <c r="O559" s="9"/>
      <c r="P559" s="9"/>
      <c r="Q559" s="9"/>
      <c r="R559" s="9"/>
      <c r="S559" s="9"/>
      <c r="T559" s="9"/>
    </row>
    <row r="560" spans="2:20" ht="12.75" x14ac:dyDescent="0.2">
      <c r="B560" s="32"/>
      <c r="D560" s="32"/>
      <c r="F560" s="32"/>
      <c r="H560" s="30"/>
      <c r="I560" s="33"/>
      <c r="J560" s="30"/>
      <c r="K560" s="32"/>
      <c r="L560" s="30"/>
      <c r="M560" s="8">
        <f t="shared" si="5"/>
        <v>0</v>
      </c>
      <c r="N560" s="9"/>
      <c r="O560" s="9"/>
      <c r="P560" s="9"/>
      <c r="Q560" s="9"/>
      <c r="R560" s="9"/>
      <c r="S560" s="9"/>
      <c r="T560" s="9"/>
    </row>
    <row r="561" spans="2:20" ht="12.75" x14ac:dyDescent="0.2">
      <c r="B561" s="32"/>
      <c r="D561" s="32"/>
      <c r="F561" s="32"/>
      <c r="H561" s="30"/>
      <c r="I561" s="33"/>
      <c r="J561" s="30"/>
      <c r="K561" s="32"/>
      <c r="L561" s="30"/>
      <c r="M561" s="8">
        <f t="shared" si="5"/>
        <v>0</v>
      </c>
      <c r="N561" s="9"/>
      <c r="O561" s="9"/>
      <c r="P561" s="9"/>
      <c r="Q561" s="9"/>
      <c r="R561" s="9"/>
      <c r="S561" s="9"/>
      <c r="T561" s="9"/>
    </row>
    <row r="562" spans="2:20" ht="12.75" x14ac:dyDescent="0.2">
      <c r="B562" s="32"/>
      <c r="D562" s="32"/>
      <c r="F562" s="32"/>
      <c r="H562" s="30"/>
      <c r="I562" s="33"/>
      <c r="J562" s="30"/>
      <c r="K562" s="32"/>
      <c r="L562" s="30"/>
      <c r="M562" s="8">
        <f t="shared" si="5"/>
        <v>0</v>
      </c>
      <c r="N562" s="9"/>
      <c r="O562" s="9"/>
      <c r="P562" s="9"/>
      <c r="Q562" s="9"/>
      <c r="R562" s="9"/>
      <c r="S562" s="9"/>
      <c r="T562" s="9"/>
    </row>
    <row r="563" spans="2:20" ht="12.75" x14ac:dyDescent="0.2">
      <c r="B563" s="32"/>
      <c r="D563" s="32"/>
      <c r="F563" s="32"/>
      <c r="H563" s="30"/>
      <c r="I563" s="33"/>
      <c r="J563" s="30"/>
      <c r="K563" s="32"/>
      <c r="L563" s="30"/>
      <c r="M563" s="8">
        <f t="shared" si="5"/>
        <v>0</v>
      </c>
      <c r="N563" s="9"/>
      <c r="O563" s="9"/>
      <c r="P563" s="9"/>
      <c r="Q563" s="9"/>
      <c r="R563" s="9"/>
      <c r="S563" s="9"/>
      <c r="T563" s="9"/>
    </row>
    <row r="564" spans="2:20" ht="12.75" x14ac:dyDescent="0.2">
      <c r="B564" s="32"/>
      <c r="D564" s="32"/>
      <c r="F564" s="32"/>
      <c r="H564" s="30"/>
      <c r="I564" s="33"/>
      <c r="J564" s="30"/>
      <c r="K564" s="32"/>
      <c r="L564" s="30"/>
      <c r="M564" s="8">
        <f t="shared" si="5"/>
        <v>0</v>
      </c>
      <c r="N564" s="9"/>
      <c r="O564" s="9"/>
      <c r="P564" s="9"/>
      <c r="Q564" s="9"/>
      <c r="R564" s="9"/>
      <c r="S564" s="9"/>
      <c r="T564" s="9"/>
    </row>
    <row r="565" spans="2:20" ht="12.75" x14ac:dyDescent="0.2">
      <c r="B565" s="32"/>
      <c r="D565" s="32"/>
      <c r="F565" s="32"/>
      <c r="H565" s="30"/>
      <c r="I565" s="33"/>
      <c r="J565" s="30"/>
      <c r="K565" s="32"/>
      <c r="L565" s="30"/>
      <c r="M565" s="8">
        <f t="shared" si="5"/>
        <v>0</v>
      </c>
      <c r="N565" s="9"/>
      <c r="O565" s="9"/>
      <c r="P565" s="9"/>
      <c r="Q565" s="9"/>
      <c r="R565" s="9"/>
      <c r="S565" s="9"/>
      <c r="T565" s="9"/>
    </row>
    <row r="566" spans="2:20" ht="12.75" x14ac:dyDescent="0.2">
      <c r="B566" s="32"/>
      <c r="D566" s="32"/>
      <c r="F566" s="32"/>
      <c r="H566" s="30"/>
      <c r="I566" s="33"/>
      <c r="J566" s="30"/>
      <c r="K566" s="32"/>
      <c r="L566" s="30"/>
      <c r="M566" s="8">
        <f t="shared" si="5"/>
        <v>0</v>
      </c>
      <c r="N566" s="9"/>
      <c r="O566" s="9"/>
      <c r="P566" s="9"/>
      <c r="Q566" s="9"/>
      <c r="R566" s="9"/>
      <c r="S566" s="9"/>
      <c r="T566" s="9"/>
    </row>
    <row r="567" spans="2:20" ht="12.75" x14ac:dyDescent="0.2">
      <c r="B567" s="32"/>
      <c r="D567" s="32"/>
      <c r="F567" s="32"/>
      <c r="H567" s="30"/>
      <c r="I567" s="33"/>
      <c r="J567" s="30"/>
      <c r="K567" s="32"/>
      <c r="L567" s="30"/>
      <c r="M567" s="8">
        <f t="shared" si="5"/>
        <v>0</v>
      </c>
      <c r="N567" s="9"/>
      <c r="O567" s="9"/>
      <c r="P567" s="9"/>
      <c r="Q567" s="9"/>
      <c r="R567" s="9"/>
      <c r="S567" s="9"/>
      <c r="T567" s="9"/>
    </row>
    <row r="568" spans="2:20" ht="12.75" x14ac:dyDescent="0.2">
      <c r="B568" s="32"/>
      <c r="D568" s="32"/>
      <c r="F568" s="32"/>
      <c r="H568" s="30"/>
      <c r="I568" s="33"/>
      <c r="J568" s="30"/>
      <c r="K568" s="32"/>
      <c r="L568" s="30"/>
      <c r="M568" s="8">
        <f t="shared" si="5"/>
        <v>0</v>
      </c>
      <c r="N568" s="9"/>
      <c r="O568" s="9"/>
      <c r="P568" s="9"/>
      <c r="Q568" s="9"/>
      <c r="R568" s="9"/>
      <c r="S568" s="9"/>
      <c r="T568" s="9"/>
    </row>
    <row r="569" spans="2:20" ht="12.75" x14ac:dyDescent="0.2">
      <c r="B569" s="32"/>
      <c r="D569" s="32"/>
      <c r="F569" s="32"/>
      <c r="H569" s="30"/>
      <c r="I569" s="33"/>
      <c r="J569" s="30"/>
      <c r="K569" s="32"/>
      <c r="L569" s="30"/>
      <c r="M569" s="8">
        <f t="shared" si="5"/>
        <v>0</v>
      </c>
      <c r="N569" s="9"/>
      <c r="O569" s="9"/>
      <c r="P569" s="9"/>
      <c r="Q569" s="9"/>
      <c r="R569" s="9"/>
      <c r="S569" s="9"/>
      <c r="T569" s="9"/>
    </row>
    <row r="570" spans="2:20" ht="12.75" x14ac:dyDescent="0.2">
      <c r="B570" s="32"/>
      <c r="D570" s="32"/>
      <c r="F570" s="32"/>
      <c r="H570" s="30"/>
      <c r="I570" s="33"/>
      <c r="J570" s="30"/>
      <c r="K570" s="32"/>
      <c r="L570" s="30"/>
      <c r="M570" s="8">
        <f t="shared" si="5"/>
        <v>0</v>
      </c>
      <c r="N570" s="9"/>
      <c r="O570" s="9"/>
      <c r="P570" s="9"/>
      <c r="Q570" s="9"/>
      <c r="R570" s="9"/>
      <c r="S570" s="9"/>
      <c r="T570" s="9"/>
    </row>
    <row r="571" spans="2:20" ht="12.75" x14ac:dyDescent="0.2">
      <c r="B571" s="32"/>
      <c r="D571" s="32"/>
      <c r="F571" s="32"/>
      <c r="H571" s="30"/>
      <c r="I571" s="33"/>
      <c r="J571" s="30"/>
      <c r="K571" s="32"/>
      <c r="L571" s="30"/>
      <c r="M571" s="8">
        <f t="shared" si="5"/>
        <v>0</v>
      </c>
      <c r="N571" s="9"/>
      <c r="O571" s="9"/>
      <c r="P571" s="9"/>
      <c r="Q571" s="9"/>
      <c r="R571" s="9"/>
      <c r="S571" s="9"/>
      <c r="T571" s="9"/>
    </row>
    <row r="572" spans="2:20" ht="12.75" x14ac:dyDescent="0.2">
      <c r="B572" s="32"/>
      <c r="D572" s="32"/>
      <c r="F572" s="32"/>
      <c r="H572" s="30"/>
      <c r="I572" s="33"/>
      <c r="J572" s="30"/>
      <c r="K572" s="32"/>
      <c r="L572" s="30"/>
      <c r="M572" s="8">
        <f t="shared" si="5"/>
        <v>0</v>
      </c>
      <c r="N572" s="9"/>
      <c r="O572" s="9"/>
      <c r="P572" s="9"/>
      <c r="Q572" s="9"/>
      <c r="R572" s="9"/>
      <c r="S572" s="9"/>
      <c r="T572" s="9"/>
    </row>
    <row r="573" spans="2:20" ht="12.75" x14ac:dyDescent="0.2">
      <c r="B573" s="32"/>
      <c r="D573" s="32"/>
      <c r="F573" s="32"/>
      <c r="H573" s="30"/>
      <c r="I573" s="33"/>
      <c r="J573" s="30"/>
      <c r="K573" s="32"/>
      <c r="L573" s="30"/>
      <c r="M573" s="8">
        <f t="shared" si="5"/>
        <v>0</v>
      </c>
      <c r="N573" s="9"/>
      <c r="O573" s="9"/>
      <c r="P573" s="9"/>
      <c r="Q573" s="9"/>
      <c r="R573" s="9"/>
      <c r="S573" s="9"/>
      <c r="T573" s="9"/>
    </row>
    <row r="574" spans="2:20" ht="12.75" x14ac:dyDescent="0.2">
      <c r="B574" s="32"/>
      <c r="D574" s="32"/>
      <c r="F574" s="32"/>
      <c r="H574" s="30"/>
      <c r="I574" s="33"/>
      <c r="J574" s="30"/>
      <c r="K574" s="32"/>
      <c r="L574" s="30"/>
      <c r="M574" s="8">
        <f t="shared" si="5"/>
        <v>0</v>
      </c>
      <c r="N574" s="9"/>
      <c r="O574" s="9"/>
      <c r="P574" s="9"/>
      <c r="Q574" s="9"/>
      <c r="R574" s="9"/>
      <c r="S574" s="9"/>
      <c r="T574" s="9"/>
    </row>
    <row r="575" spans="2:20" ht="12.75" x14ac:dyDescent="0.2">
      <c r="B575" s="32"/>
      <c r="D575" s="32"/>
      <c r="F575" s="32"/>
      <c r="H575" s="30"/>
      <c r="I575" s="33"/>
      <c r="J575" s="30"/>
      <c r="K575" s="32"/>
      <c r="L575" s="30"/>
      <c r="M575" s="8">
        <f t="shared" si="5"/>
        <v>0</v>
      </c>
      <c r="N575" s="9"/>
      <c r="O575" s="9"/>
      <c r="P575" s="9"/>
      <c r="Q575" s="9"/>
      <c r="R575" s="9"/>
      <c r="S575" s="9"/>
      <c r="T575" s="9"/>
    </row>
    <row r="576" spans="2:20" ht="12.75" x14ac:dyDescent="0.2">
      <c r="B576" s="32"/>
      <c r="D576" s="32"/>
      <c r="F576" s="32"/>
      <c r="H576" s="30"/>
      <c r="I576" s="33"/>
      <c r="J576" s="30"/>
      <c r="K576" s="32"/>
      <c r="L576" s="30"/>
      <c r="M576" s="8">
        <f t="shared" si="5"/>
        <v>0</v>
      </c>
      <c r="N576" s="9"/>
      <c r="O576" s="9"/>
      <c r="P576" s="9"/>
      <c r="Q576" s="9"/>
      <c r="R576" s="9"/>
      <c r="S576" s="9"/>
      <c r="T576" s="9"/>
    </row>
    <row r="577" spans="2:20" ht="12.75" x14ac:dyDescent="0.2">
      <c r="B577" s="32"/>
      <c r="D577" s="32"/>
      <c r="F577" s="32"/>
      <c r="H577" s="30"/>
      <c r="I577" s="33"/>
      <c r="J577" s="30"/>
      <c r="K577" s="32"/>
      <c r="L577" s="30"/>
      <c r="M577" s="8">
        <f t="shared" si="5"/>
        <v>0</v>
      </c>
      <c r="N577" s="9"/>
      <c r="O577" s="9"/>
      <c r="P577" s="9"/>
      <c r="Q577" s="9"/>
      <c r="R577" s="9"/>
      <c r="S577" s="9"/>
      <c r="T577" s="9"/>
    </row>
    <row r="578" spans="2:20" ht="12.75" x14ac:dyDescent="0.2">
      <c r="B578" s="32"/>
      <c r="D578" s="32"/>
      <c r="F578" s="32"/>
      <c r="H578" s="30"/>
      <c r="I578" s="33"/>
      <c r="J578" s="30"/>
      <c r="K578" s="32"/>
      <c r="L578" s="30"/>
      <c r="M578" s="8">
        <f t="shared" si="5"/>
        <v>0</v>
      </c>
      <c r="N578" s="9"/>
      <c r="O578" s="9"/>
      <c r="P578" s="9"/>
      <c r="Q578" s="9"/>
      <c r="R578" s="9"/>
      <c r="S578" s="9"/>
      <c r="T578" s="9"/>
    </row>
    <row r="579" spans="2:20" ht="12.75" x14ac:dyDescent="0.2">
      <c r="B579" s="32"/>
      <c r="D579" s="32"/>
      <c r="F579" s="32"/>
      <c r="H579" s="30"/>
      <c r="I579" s="33"/>
      <c r="J579" s="30"/>
      <c r="K579" s="32"/>
      <c r="L579" s="30"/>
      <c r="M579" s="8">
        <f t="shared" si="5"/>
        <v>0</v>
      </c>
      <c r="N579" s="9"/>
      <c r="O579" s="9"/>
      <c r="P579" s="9"/>
      <c r="Q579" s="9"/>
      <c r="R579" s="9"/>
      <c r="S579" s="9"/>
      <c r="T579" s="9"/>
    </row>
    <row r="580" spans="2:20" ht="12.75" x14ac:dyDescent="0.2">
      <c r="B580" s="32"/>
      <c r="D580" s="32"/>
      <c r="F580" s="32"/>
      <c r="H580" s="30"/>
      <c r="I580" s="33"/>
      <c r="J580" s="30"/>
      <c r="K580" s="32"/>
      <c r="L580" s="30"/>
      <c r="M580" s="8">
        <f t="shared" si="5"/>
        <v>0</v>
      </c>
      <c r="N580" s="9"/>
      <c r="O580" s="9"/>
      <c r="P580" s="9"/>
      <c r="Q580" s="9"/>
      <c r="R580" s="9"/>
      <c r="S580" s="9"/>
      <c r="T580" s="9"/>
    </row>
    <row r="581" spans="2:20" ht="12.75" x14ac:dyDescent="0.2">
      <c r="B581" s="32"/>
      <c r="D581" s="32"/>
      <c r="F581" s="32"/>
      <c r="H581" s="30"/>
      <c r="I581" s="33"/>
      <c r="J581" s="30"/>
      <c r="K581" s="32"/>
      <c r="L581" s="30"/>
      <c r="M581" s="8">
        <f t="shared" si="5"/>
        <v>0</v>
      </c>
      <c r="N581" s="9"/>
      <c r="O581" s="9"/>
      <c r="P581" s="9"/>
      <c r="Q581" s="9"/>
      <c r="R581" s="9"/>
      <c r="S581" s="9"/>
      <c r="T581" s="9"/>
    </row>
    <row r="582" spans="2:20" ht="12.75" x14ac:dyDescent="0.2">
      <c r="B582" s="32"/>
      <c r="D582" s="32"/>
      <c r="F582" s="32"/>
      <c r="H582" s="30"/>
      <c r="I582" s="33"/>
      <c r="J582" s="30"/>
      <c r="K582" s="32"/>
      <c r="L582" s="30"/>
      <c r="M582" s="8">
        <f t="shared" si="5"/>
        <v>0</v>
      </c>
      <c r="N582" s="9"/>
      <c r="O582" s="9"/>
      <c r="P582" s="9"/>
      <c r="Q582" s="9"/>
      <c r="R582" s="9"/>
      <c r="S582" s="9"/>
      <c r="T582" s="9"/>
    </row>
    <row r="583" spans="2:20" ht="12.75" x14ac:dyDescent="0.2">
      <c r="B583" s="32"/>
      <c r="D583" s="32"/>
      <c r="F583" s="32"/>
      <c r="H583" s="30"/>
      <c r="I583" s="33"/>
      <c r="J583" s="30"/>
      <c r="K583" s="32"/>
      <c r="L583" s="30"/>
      <c r="M583" s="8">
        <f t="shared" si="5"/>
        <v>0</v>
      </c>
      <c r="N583" s="9"/>
      <c r="O583" s="9"/>
      <c r="P583" s="9"/>
      <c r="Q583" s="9"/>
      <c r="R583" s="9"/>
      <c r="S583" s="9"/>
      <c r="T583" s="9"/>
    </row>
    <row r="584" spans="2:20" ht="12.75" x14ac:dyDescent="0.2">
      <c r="B584" s="32"/>
      <c r="D584" s="32"/>
      <c r="F584" s="32"/>
      <c r="H584" s="30"/>
      <c r="I584" s="33"/>
      <c r="J584" s="30"/>
      <c r="K584" s="32"/>
      <c r="L584" s="30"/>
      <c r="M584" s="8">
        <f t="shared" si="5"/>
        <v>0</v>
      </c>
      <c r="N584" s="9"/>
      <c r="O584" s="9"/>
      <c r="P584" s="9"/>
      <c r="Q584" s="9"/>
      <c r="R584" s="9"/>
      <c r="S584" s="9"/>
      <c r="T584" s="9"/>
    </row>
    <row r="585" spans="2:20" ht="12.75" x14ac:dyDescent="0.2">
      <c r="B585" s="32"/>
      <c r="D585" s="32"/>
      <c r="F585" s="32"/>
      <c r="H585" s="30"/>
      <c r="I585" s="33"/>
      <c r="J585" s="30"/>
      <c r="K585" s="32"/>
      <c r="L585" s="30"/>
      <c r="M585" s="8">
        <f t="shared" si="5"/>
        <v>0</v>
      </c>
      <c r="N585" s="9"/>
      <c r="O585" s="9"/>
      <c r="P585" s="9"/>
      <c r="Q585" s="9"/>
      <c r="R585" s="9"/>
      <c r="S585" s="9"/>
      <c r="T585" s="9"/>
    </row>
    <row r="586" spans="2:20" ht="12.75" x14ac:dyDescent="0.2">
      <c r="B586" s="32"/>
      <c r="D586" s="32"/>
      <c r="F586" s="32"/>
      <c r="H586" s="30"/>
      <c r="I586" s="33"/>
      <c r="J586" s="30"/>
      <c r="K586" s="32"/>
      <c r="L586" s="30"/>
      <c r="M586" s="8">
        <f t="shared" si="5"/>
        <v>0</v>
      </c>
      <c r="N586" s="9"/>
      <c r="O586" s="9"/>
      <c r="P586" s="9"/>
      <c r="Q586" s="9"/>
      <c r="R586" s="9"/>
      <c r="S586" s="9"/>
      <c r="T586" s="9"/>
    </row>
    <row r="587" spans="2:20" ht="12.75" x14ac:dyDescent="0.2">
      <c r="B587" s="32"/>
      <c r="D587" s="32"/>
      <c r="F587" s="32"/>
      <c r="H587" s="30"/>
      <c r="I587" s="33"/>
      <c r="J587" s="30"/>
      <c r="K587" s="32"/>
      <c r="L587" s="30"/>
      <c r="M587" s="8">
        <f t="shared" si="5"/>
        <v>0</v>
      </c>
      <c r="N587" s="9"/>
      <c r="O587" s="9"/>
      <c r="P587" s="9"/>
      <c r="Q587" s="9"/>
      <c r="R587" s="9"/>
      <c r="S587" s="9"/>
      <c r="T587" s="9"/>
    </row>
    <row r="588" spans="2:20" ht="12.75" x14ac:dyDescent="0.2">
      <c r="B588" s="32"/>
      <c r="D588" s="32"/>
      <c r="F588" s="32"/>
      <c r="H588" s="30"/>
      <c r="I588" s="33"/>
      <c r="J588" s="30"/>
      <c r="K588" s="32"/>
      <c r="L588" s="30"/>
      <c r="M588" s="8">
        <f t="shared" si="5"/>
        <v>0</v>
      </c>
      <c r="N588" s="9"/>
      <c r="O588" s="9"/>
      <c r="P588" s="9"/>
      <c r="Q588" s="9"/>
      <c r="R588" s="9"/>
      <c r="S588" s="9"/>
      <c r="T588" s="9"/>
    </row>
    <row r="589" spans="2:20" ht="12.75" x14ac:dyDescent="0.2">
      <c r="B589" s="32"/>
      <c r="D589" s="32"/>
      <c r="F589" s="32"/>
      <c r="H589" s="30"/>
      <c r="I589" s="33"/>
      <c r="J589" s="30"/>
      <c r="K589" s="32"/>
      <c r="L589" s="30"/>
      <c r="M589" s="8">
        <f t="shared" si="5"/>
        <v>0</v>
      </c>
      <c r="N589" s="9"/>
      <c r="O589" s="9"/>
      <c r="P589" s="9"/>
      <c r="Q589" s="9"/>
      <c r="R589" s="9"/>
      <c r="S589" s="9"/>
      <c r="T589" s="9"/>
    </row>
    <row r="590" spans="2:20" ht="12.75" x14ac:dyDescent="0.2">
      <c r="B590" s="32"/>
      <c r="D590" s="32"/>
      <c r="F590" s="32"/>
      <c r="H590" s="30"/>
      <c r="I590" s="33"/>
      <c r="J590" s="30"/>
      <c r="K590" s="32"/>
      <c r="L590" s="30"/>
      <c r="M590" s="8">
        <f t="shared" si="5"/>
        <v>0</v>
      </c>
      <c r="N590" s="9"/>
      <c r="O590" s="9"/>
      <c r="P590" s="9"/>
      <c r="Q590" s="9"/>
      <c r="R590" s="9"/>
      <c r="S590" s="9"/>
      <c r="T590" s="9"/>
    </row>
    <row r="591" spans="2:20" ht="12.75" x14ac:dyDescent="0.2">
      <c r="B591" s="32"/>
      <c r="D591" s="32"/>
      <c r="F591" s="32"/>
      <c r="H591" s="30"/>
      <c r="I591" s="33"/>
      <c r="J591" s="30"/>
      <c r="K591" s="32"/>
      <c r="L591" s="30"/>
      <c r="M591" s="8">
        <f t="shared" si="5"/>
        <v>0</v>
      </c>
      <c r="N591" s="9"/>
      <c r="O591" s="9"/>
      <c r="P591" s="9"/>
      <c r="Q591" s="9"/>
      <c r="R591" s="9"/>
      <c r="S591" s="9"/>
      <c r="T591" s="9"/>
    </row>
    <row r="592" spans="2:20" ht="12.75" x14ac:dyDescent="0.2">
      <c r="B592" s="32"/>
      <c r="D592" s="32"/>
      <c r="F592" s="32"/>
      <c r="H592" s="30"/>
      <c r="I592" s="33"/>
      <c r="J592" s="30"/>
      <c r="K592" s="32"/>
      <c r="L592" s="30"/>
      <c r="M592" s="8">
        <f t="shared" si="5"/>
        <v>0</v>
      </c>
      <c r="N592" s="9"/>
      <c r="O592" s="9"/>
      <c r="P592" s="9"/>
      <c r="Q592" s="9"/>
      <c r="R592" s="9"/>
      <c r="S592" s="9"/>
      <c r="T592" s="9"/>
    </row>
    <row r="593" spans="2:20" ht="12.75" x14ac:dyDescent="0.2">
      <c r="B593" s="32"/>
      <c r="D593" s="32"/>
      <c r="F593" s="32"/>
      <c r="H593" s="30"/>
      <c r="I593" s="33"/>
      <c r="J593" s="30"/>
      <c r="K593" s="32"/>
      <c r="L593" s="30"/>
      <c r="M593" s="8">
        <f t="shared" si="5"/>
        <v>0</v>
      </c>
      <c r="N593" s="9"/>
      <c r="O593" s="9"/>
      <c r="P593" s="9"/>
      <c r="Q593" s="9"/>
      <c r="R593" s="9"/>
      <c r="S593" s="9"/>
      <c r="T593" s="9"/>
    </row>
    <row r="594" spans="2:20" ht="12.75" x14ac:dyDescent="0.2">
      <c r="B594" s="32"/>
      <c r="D594" s="32"/>
      <c r="F594" s="32"/>
      <c r="H594" s="30"/>
      <c r="I594" s="33"/>
      <c r="J594" s="30"/>
      <c r="K594" s="32"/>
      <c r="L594" s="30"/>
      <c r="M594" s="8">
        <f t="shared" si="5"/>
        <v>0</v>
      </c>
      <c r="N594" s="9"/>
      <c r="O594" s="9"/>
      <c r="P594" s="9"/>
      <c r="Q594" s="9"/>
      <c r="R594" s="9"/>
      <c r="S594" s="9"/>
      <c r="T594" s="9"/>
    </row>
    <row r="595" spans="2:20" ht="12.75" x14ac:dyDescent="0.2">
      <c r="B595" s="32"/>
      <c r="D595" s="32"/>
      <c r="F595" s="32"/>
      <c r="H595" s="30"/>
      <c r="I595" s="33"/>
      <c r="J595" s="30"/>
      <c r="K595" s="32"/>
      <c r="L595" s="30"/>
      <c r="M595" s="8">
        <f t="shared" si="5"/>
        <v>0</v>
      </c>
      <c r="N595" s="9"/>
      <c r="O595" s="9"/>
      <c r="P595" s="9"/>
      <c r="Q595" s="9"/>
      <c r="R595" s="9"/>
      <c r="S595" s="9"/>
      <c r="T595" s="9"/>
    </row>
    <row r="596" spans="2:20" ht="12.75" x14ac:dyDescent="0.2">
      <c r="B596" s="32"/>
      <c r="D596" s="32"/>
      <c r="F596" s="32"/>
      <c r="H596" s="30"/>
      <c r="I596" s="33"/>
      <c r="J596" s="30"/>
      <c r="K596" s="32"/>
      <c r="L596" s="30"/>
      <c r="M596" s="8">
        <f t="shared" si="5"/>
        <v>0</v>
      </c>
      <c r="N596" s="9"/>
      <c r="O596" s="9"/>
      <c r="P596" s="9"/>
      <c r="Q596" s="9"/>
      <c r="R596" s="9"/>
      <c r="S596" s="9"/>
      <c r="T596" s="9"/>
    </row>
    <row r="597" spans="2:20" ht="12.75" x14ac:dyDescent="0.2">
      <c r="B597" s="32"/>
      <c r="D597" s="32"/>
      <c r="F597" s="32"/>
      <c r="H597" s="30"/>
      <c r="I597" s="33"/>
      <c r="J597" s="30"/>
      <c r="K597" s="32"/>
      <c r="L597" s="30"/>
      <c r="M597" s="8">
        <f t="shared" si="5"/>
        <v>0</v>
      </c>
      <c r="N597" s="9"/>
      <c r="O597" s="9"/>
      <c r="P597" s="9"/>
      <c r="Q597" s="9"/>
      <c r="R597" s="9"/>
      <c r="S597" s="9"/>
      <c r="T597" s="9"/>
    </row>
    <row r="598" spans="2:20" ht="12.75" x14ac:dyDescent="0.2">
      <c r="B598" s="32"/>
      <c r="D598" s="32"/>
      <c r="F598" s="32"/>
      <c r="H598" s="30"/>
      <c r="I598" s="33"/>
      <c r="J598" s="30"/>
      <c r="K598" s="32"/>
      <c r="L598" s="30"/>
      <c r="M598" s="8">
        <f t="shared" si="5"/>
        <v>0</v>
      </c>
      <c r="N598" s="9"/>
      <c r="O598" s="9"/>
      <c r="P598" s="9"/>
      <c r="Q598" s="9"/>
      <c r="R598" s="9"/>
      <c r="S598" s="9"/>
      <c r="T598" s="9"/>
    </row>
    <row r="599" spans="2:20" ht="12.75" x14ac:dyDescent="0.2">
      <c r="B599" s="32"/>
      <c r="D599" s="32"/>
      <c r="F599" s="32"/>
      <c r="H599" s="30"/>
      <c r="I599" s="33"/>
      <c r="J599" s="30"/>
      <c r="K599" s="32"/>
      <c r="L599" s="30"/>
      <c r="M599" s="8">
        <f t="shared" si="5"/>
        <v>0</v>
      </c>
      <c r="N599" s="9"/>
      <c r="O599" s="9"/>
      <c r="P599" s="9"/>
      <c r="Q599" s="9"/>
      <c r="R599" s="9"/>
      <c r="S599" s="9"/>
      <c r="T599" s="9"/>
    </row>
    <row r="600" spans="2:20" ht="12.75" x14ac:dyDescent="0.2">
      <c r="B600" s="32"/>
      <c r="D600" s="32"/>
      <c r="F600" s="32"/>
      <c r="H600" s="30"/>
      <c r="I600" s="33"/>
      <c r="J600" s="30"/>
      <c r="K600" s="32"/>
      <c r="L600" s="30"/>
      <c r="M600" s="8">
        <f t="shared" si="5"/>
        <v>0</v>
      </c>
      <c r="N600" s="9"/>
      <c r="O600" s="9"/>
      <c r="P600" s="9"/>
      <c r="Q600" s="9"/>
      <c r="R600" s="9"/>
      <c r="S600" s="9"/>
      <c r="T600" s="9"/>
    </row>
    <row r="601" spans="2:20" ht="12.75" x14ac:dyDescent="0.2">
      <c r="B601" s="32"/>
      <c r="D601" s="32"/>
      <c r="F601" s="32"/>
      <c r="H601" s="30"/>
      <c r="I601" s="33"/>
      <c r="J601" s="30"/>
      <c r="K601" s="32"/>
      <c r="L601" s="30"/>
      <c r="M601" s="8">
        <f t="shared" si="5"/>
        <v>0</v>
      </c>
      <c r="N601" s="9"/>
      <c r="O601" s="9"/>
      <c r="P601" s="9"/>
      <c r="Q601" s="9"/>
      <c r="R601" s="9"/>
      <c r="S601" s="9"/>
      <c r="T601" s="9"/>
    </row>
    <row r="602" spans="2:20" ht="12.75" x14ac:dyDescent="0.2">
      <c r="B602" s="32"/>
      <c r="D602" s="32"/>
      <c r="F602" s="32"/>
      <c r="H602" s="30"/>
      <c r="I602" s="33"/>
      <c r="J602" s="30"/>
      <c r="K602" s="32"/>
      <c r="L602" s="30"/>
      <c r="M602" s="8">
        <f t="shared" si="5"/>
        <v>0</v>
      </c>
      <c r="N602" s="9"/>
      <c r="O602" s="9"/>
      <c r="P602" s="9"/>
      <c r="Q602" s="9"/>
      <c r="R602" s="9"/>
      <c r="S602" s="9"/>
      <c r="T602" s="9"/>
    </row>
    <row r="603" spans="2:20" ht="12.75" x14ac:dyDescent="0.2">
      <c r="B603" s="32"/>
      <c r="D603" s="32"/>
      <c r="F603" s="32"/>
      <c r="H603" s="30"/>
      <c r="I603" s="33"/>
      <c r="J603" s="30"/>
      <c r="K603" s="32"/>
      <c r="L603" s="30"/>
      <c r="M603" s="8">
        <f t="shared" si="5"/>
        <v>0</v>
      </c>
      <c r="N603" s="9"/>
      <c r="O603" s="9"/>
      <c r="P603" s="9"/>
      <c r="Q603" s="9"/>
      <c r="R603" s="9"/>
      <c r="S603" s="9"/>
      <c r="T603" s="9"/>
    </row>
    <row r="604" spans="2:20" ht="12.75" x14ac:dyDescent="0.2">
      <c r="B604" s="32"/>
      <c r="D604" s="32"/>
      <c r="F604" s="32"/>
      <c r="H604" s="30"/>
      <c r="I604" s="33"/>
      <c r="J604" s="30"/>
      <c r="K604" s="32"/>
      <c r="L604" s="30"/>
      <c r="M604" s="8">
        <f t="shared" si="5"/>
        <v>0</v>
      </c>
      <c r="N604" s="9"/>
      <c r="O604" s="9"/>
      <c r="P604" s="9"/>
      <c r="Q604" s="9"/>
      <c r="R604" s="9"/>
      <c r="S604" s="9"/>
      <c r="T604" s="9"/>
    </row>
    <row r="605" spans="2:20" ht="12.75" x14ac:dyDescent="0.2">
      <c r="B605" s="32"/>
      <c r="D605" s="32"/>
      <c r="F605" s="32"/>
      <c r="H605" s="30"/>
      <c r="I605" s="33"/>
      <c r="J605" s="30"/>
      <c r="K605" s="32"/>
      <c r="L605" s="30"/>
      <c r="M605" s="8">
        <f t="shared" si="5"/>
        <v>0</v>
      </c>
      <c r="N605" s="9"/>
      <c r="O605" s="9"/>
      <c r="P605" s="9"/>
      <c r="Q605" s="9"/>
      <c r="R605" s="9"/>
      <c r="S605" s="9"/>
      <c r="T605" s="9"/>
    </row>
    <row r="606" spans="2:20" ht="12.75" x14ac:dyDescent="0.2">
      <c r="B606" s="32"/>
      <c r="D606" s="32"/>
      <c r="F606" s="32"/>
      <c r="H606" s="30"/>
      <c r="I606" s="33"/>
      <c r="J606" s="30"/>
      <c r="K606" s="32"/>
      <c r="L606" s="30"/>
      <c r="M606" s="8">
        <f t="shared" si="5"/>
        <v>0</v>
      </c>
      <c r="N606" s="9"/>
      <c r="O606" s="9"/>
      <c r="P606" s="9"/>
      <c r="Q606" s="9"/>
      <c r="R606" s="9"/>
      <c r="S606" s="9"/>
      <c r="T606" s="9"/>
    </row>
    <row r="607" spans="2:20" ht="12.75" x14ac:dyDescent="0.2">
      <c r="B607" s="32"/>
      <c r="D607" s="32"/>
      <c r="F607" s="32"/>
      <c r="H607" s="30"/>
      <c r="I607" s="33"/>
      <c r="J607" s="30"/>
      <c r="K607" s="32"/>
      <c r="L607" s="30"/>
      <c r="M607" s="8">
        <f t="shared" si="5"/>
        <v>0</v>
      </c>
      <c r="N607" s="9"/>
      <c r="O607" s="9"/>
      <c r="P607" s="9"/>
      <c r="Q607" s="9"/>
      <c r="R607" s="9"/>
      <c r="S607" s="9"/>
      <c r="T607" s="9"/>
    </row>
    <row r="608" spans="2:20" ht="12.75" x14ac:dyDescent="0.2">
      <c r="B608" s="32"/>
      <c r="D608" s="32"/>
      <c r="F608" s="32"/>
      <c r="H608" s="30"/>
      <c r="I608" s="33"/>
      <c r="J608" s="30"/>
      <c r="K608" s="32"/>
      <c r="L608" s="30"/>
      <c r="M608" s="8">
        <f t="shared" si="5"/>
        <v>0</v>
      </c>
      <c r="N608" s="9"/>
      <c r="O608" s="9"/>
      <c r="P608" s="9"/>
      <c r="Q608" s="9"/>
      <c r="R608" s="9"/>
      <c r="S608" s="9"/>
      <c r="T608" s="9"/>
    </row>
    <row r="609" spans="2:20" ht="12.75" x14ac:dyDescent="0.2">
      <c r="B609" s="32"/>
      <c r="D609" s="32"/>
      <c r="F609" s="32"/>
      <c r="H609" s="30"/>
      <c r="I609" s="33"/>
      <c r="J609" s="30"/>
      <c r="K609" s="32"/>
      <c r="L609" s="30"/>
      <c r="M609" s="8">
        <f t="shared" si="5"/>
        <v>0</v>
      </c>
      <c r="N609" s="9"/>
      <c r="O609" s="9"/>
      <c r="P609" s="9"/>
      <c r="Q609" s="9"/>
      <c r="R609" s="9"/>
      <c r="S609" s="9"/>
      <c r="T609" s="9"/>
    </row>
    <row r="610" spans="2:20" ht="12.75" x14ac:dyDescent="0.2">
      <c r="B610" s="32"/>
      <c r="D610" s="32"/>
      <c r="F610" s="32"/>
      <c r="H610" s="30"/>
      <c r="I610" s="33"/>
      <c r="J610" s="30"/>
      <c r="K610" s="32"/>
      <c r="L610" s="30"/>
      <c r="M610" s="8">
        <f t="shared" si="5"/>
        <v>0</v>
      </c>
      <c r="N610" s="9"/>
      <c r="O610" s="9"/>
      <c r="P610" s="9"/>
      <c r="Q610" s="9"/>
      <c r="R610" s="9"/>
      <c r="S610" s="9"/>
      <c r="T610" s="9"/>
    </row>
    <row r="611" spans="2:20" ht="12.75" x14ac:dyDescent="0.2">
      <c r="B611" s="32"/>
      <c r="D611" s="32"/>
      <c r="F611" s="32"/>
      <c r="H611" s="30"/>
      <c r="I611" s="33"/>
      <c r="J611" s="30"/>
      <c r="K611" s="32"/>
      <c r="L611" s="30"/>
      <c r="M611" s="8">
        <f t="shared" si="5"/>
        <v>0</v>
      </c>
      <c r="N611" s="9"/>
      <c r="O611" s="9"/>
      <c r="P611" s="9"/>
      <c r="Q611" s="9"/>
      <c r="R611" s="9"/>
      <c r="S611" s="9"/>
      <c r="T611" s="9"/>
    </row>
    <row r="612" spans="2:20" ht="12.75" x14ac:dyDescent="0.2">
      <c r="B612" s="32"/>
      <c r="D612" s="32"/>
      <c r="F612" s="32"/>
      <c r="H612" s="30"/>
      <c r="I612" s="33"/>
      <c r="J612" s="30"/>
      <c r="K612" s="32"/>
      <c r="L612" s="30"/>
      <c r="M612" s="8">
        <f t="shared" si="5"/>
        <v>0</v>
      </c>
      <c r="N612" s="9"/>
      <c r="O612" s="9"/>
      <c r="P612" s="9"/>
      <c r="Q612" s="9"/>
      <c r="R612" s="9"/>
      <c r="S612" s="9"/>
      <c r="T612" s="9"/>
    </row>
    <row r="613" spans="2:20" ht="12.75" x14ac:dyDescent="0.2">
      <c r="B613" s="32"/>
      <c r="D613" s="32"/>
      <c r="F613" s="32"/>
      <c r="H613" s="30"/>
      <c r="I613" s="33"/>
      <c r="J613" s="30"/>
      <c r="K613" s="32"/>
      <c r="L613" s="30"/>
      <c r="M613" s="8">
        <f t="shared" si="5"/>
        <v>0</v>
      </c>
      <c r="N613" s="9"/>
      <c r="O613" s="9"/>
      <c r="P613" s="9"/>
      <c r="Q613" s="9"/>
      <c r="R613" s="9"/>
      <c r="S613" s="9"/>
      <c r="T613" s="9"/>
    </row>
    <row r="614" spans="2:20" ht="12.75" x14ac:dyDescent="0.2">
      <c r="B614" s="32"/>
      <c r="D614" s="32"/>
      <c r="F614" s="32"/>
      <c r="H614" s="30"/>
      <c r="I614" s="33"/>
      <c r="J614" s="30"/>
      <c r="K614" s="32"/>
      <c r="L614" s="30"/>
      <c r="M614" s="8">
        <f t="shared" si="5"/>
        <v>0</v>
      </c>
      <c r="N614" s="9"/>
      <c r="O614" s="9"/>
      <c r="P614" s="9"/>
      <c r="Q614" s="9"/>
      <c r="R614" s="9"/>
      <c r="S614" s="9"/>
      <c r="T614" s="9"/>
    </row>
    <row r="615" spans="2:20" ht="12.75" x14ac:dyDescent="0.2">
      <c r="B615" s="32"/>
      <c r="D615" s="32"/>
      <c r="F615" s="32"/>
      <c r="H615" s="30"/>
      <c r="I615" s="33"/>
      <c r="J615" s="30"/>
      <c r="K615" s="32"/>
      <c r="L615" s="30"/>
      <c r="M615" s="8">
        <f t="shared" si="5"/>
        <v>0</v>
      </c>
      <c r="N615" s="9"/>
      <c r="O615" s="9"/>
      <c r="P615" s="9"/>
      <c r="Q615" s="9"/>
      <c r="R615" s="9"/>
      <c r="S615" s="9"/>
      <c r="T615" s="9"/>
    </row>
    <row r="616" spans="2:20" ht="12.75" x14ac:dyDescent="0.2">
      <c r="B616" s="32"/>
      <c r="D616" s="32"/>
      <c r="F616" s="32"/>
      <c r="H616" s="30"/>
      <c r="I616" s="33"/>
      <c r="J616" s="30"/>
      <c r="K616" s="32"/>
      <c r="L616" s="30"/>
      <c r="M616" s="8">
        <f t="shared" si="5"/>
        <v>0</v>
      </c>
      <c r="N616" s="9"/>
      <c r="O616" s="9"/>
      <c r="P616" s="9"/>
      <c r="Q616" s="9"/>
      <c r="R616" s="9"/>
      <c r="S616" s="9"/>
      <c r="T616" s="9"/>
    </row>
    <row r="617" spans="2:20" ht="12.75" x14ac:dyDescent="0.2">
      <c r="B617" s="32"/>
      <c r="D617" s="32"/>
      <c r="F617" s="32"/>
      <c r="H617" s="30"/>
      <c r="I617" s="33"/>
      <c r="J617" s="30"/>
      <c r="K617" s="32"/>
      <c r="L617" s="30"/>
      <c r="M617" s="8">
        <f t="shared" si="5"/>
        <v>0</v>
      </c>
      <c r="N617" s="9"/>
      <c r="O617" s="9"/>
      <c r="P617" s="9"/>
      <c r="Q617" s="9"/>
      <c r="R617" s="9"/>
      <c r="S617" s="9"/>
      <c r="T617" s="9"/>
    </row>
    <row r="618" spans="2:20" ht="12.75" x14ac:dyDescent="0.2">
      <c r="B618" s="32"/>
      <c r="D618" s="32"/>
      <c r="F618" s="32"/>
      <c r="H618" s="30"/>
      <c r="I618" s="33"/>
      <c r="J618" s="30"/>
      <c r="K618" s="32"/>
      <c r="L618" s="30"/>
      <c r="M618" s="8">
        <f t="shared" si="5"/>
        <v>0</v>
      </c>
      <c r="N618" s="9"/>
      <c r="O618" s="9"/>
      <c r="P618" s="9"/>
      <c r="Q618" s="9"/>
      <c r="R618" s="9"/>
      <c r="S618" s="9"/>
      <c r="T618" s="9"/>
    </row>
    <row r="619" spans="2:20" ht="12.75" x14ac:dyDescent="0.2">
      <c r="B619" s="32"/>
      <c r="D619" s="32"/>
      <c r="F619" s="32"/>
      <c r="H619" s="30"/>
      <c r="I619" s="33"/>
      <c r="J619" s="30"/>
      <c r="K619" s="32"/>
      <c r="L619" s="30"/>
      <c r="M619" s="8">
        <f t="shared" si="5"/>
        <v>0</v>
      </c>
      <c r="N619" s="9"/>
      <c r="O619" s="9"/>
      <c r="P619" s="9"/>
      <c r="Q619" s="9"/>
      <c r="R619" s="9"/>
      <c r="S619" s="9"/>
      <c r="T619" s="9"/>
    </row>
    <row r="620" spans="2:20" ht="12.75" x14ac:dyDescent="0.2">
      <c r="B620" s="32"/>
      <c r="D620" s="32"/>
      <c r="F620" s="32"/>
      <c r="H620" s="30"/>
      <c r="I620" s="33"/>
      <c r="J620" s="30"/>
      <c r="K620" s="32"/>
      <c r="L620" s="30"/>
      <c r="M620" s="8">
        <f t="shared" si="5"/>
        <v>0</v>
      </c>
      <c r="N620" s="9"/>
      <c r="O620" s="9"/>
      <c r="P620" s="9"/>
      <c r="Q620" s="9"/>
      <c r="R620" s="9"/>
      <c r="S620" s="9"/>
      <c r="T620" s="9"/>
    </row>
    <row r="621" spans="2:20" ht="12.75" x14ac:dyDescent="0.2">
      <c r="B621" s="32"/>
      <c r="D621" s="32"/>
      <c r="F621" s="32"/>
      <c r="H621" s="30"/>
      <c r="I621" s="33"/>
      <c r="J621" s="30"/>
      <c r="K621" s="32"/>
      <c r="L621" s="30"/>
      <c r="M621" s="8">
        <f t="shared" si="5"/>
        <v>0</v>
      </c>
      <c r="N621" s="9"/>
      <c r="O621" s="9"/>
      <c r="P621" s="9"/>
      <c r="Q621" s="9"/>
      <c r="R621" s="9"/>
      <c r="S621" s="9"/>
      <c r="T621" s="9"/>
    </row>
    <row r="622" spans="2:20" ht="12.75" x14ac:dyDescent="0.2">
      <c r="B622" s="32"/>
      <c r="D622" s="32"/>
      <c r="F622" s="32"/>
      <c r="H622" s="30"/>
      <c r="I622" s="33"/>
      <c r="J622" s="30"/>
      <c r="K622" s="32"/>
      <c r="L622" s="30"/>
      <c r="M622" s="8">
        <f t="shared" si="5"/>
        <v>0</v>
      </c>
      <c r="N622" s="9"/>
      <c r="O622" s="9"/>
      <c r="P622" s="9"/>
      <c r="Q622" s="9"/>
      <c r="R622" s="9"/>
      <c r="S622" s="9"/>
      <c r="T622" s="9"/>
    </row>
    <row r="623" spans="2:20" ht="12.75" x14ac:dyDescent="0.2">
      <c r="B623" s="32"/>
      <c r="D623" s="32"/>
      <c r="F623" s="32"/>
      <c r="H623" s="30"/>
      <c r="I623" s="33"/>
      <c r="J623" s="30"/>
      <c r="K623" s="32"/>
      <c r="L623" s="30"/>
      <c r="M623" s="8">
        <f t="shared" si="5"/>
        <v>0</v>
      </c>
      <c r="N623" s="9"/>
      <c r="O623" s="9"/>
      <c r="P623" s="9"/>
      <c r="Q623" s="9"/>
      <c r="R623" s="9"/>
      <c r="S623" s="9"/>
      <c r="T623" s="9"/>
    </row>
    <row r="624" spans="2:20" ht="12.75" x14ac:dyDescent="0.2">
      <c r="B624" s="32"/>
      <c r="D624" s="32"/>
      <c r="F624" s="32"/>
      <c r="H624" s="30"/>
      <c r="I624" s="33"/>
      <c r="J624" s="30"/>
      <c r="K624" s="32"/>
      <c r="L624" s="30"/>
      <c r="M624" s="8">
        <f t="shared" si="5"/>
        <v>0</v>
      </c>
      <c r="N624" s="9"/>
      <c r="O624" s="9"/>
      <c r="P624" s="9"/>
      <c r="Q624" s="9"/>
      <c r="R624" s="9"/>
      <c r="S624" s="9"/>
      <c r="T624" s="9"/>
    </row>
    <row r="625" spans="2:20" ht="12.75" x14ac:dyDescent="0.2">
      <c r="B625" s="32"/>
      <c r="D625" s="32"/>
      <c r="F625" s="32"/>
      <c r="H625" s="30"/>
      <c r="I625" s="33"/>
      <c r="J625" s="30"/>
      <c r="K625" s="32"/>
      <c r="L625" s="30"/>
      <c r="M625" s="8">
        <f t="shared" si="5"/>
        <v>0</v>
      </c>
      <c r="N625" s="9"/>
      <c r="O625" s="9"/>
      <c r="P625" s="9"/>
      <c r="Q625" s="9"/>
      <c r="R625" s="9"/>
      <c r="S625" s="9"/>
      <c r="T625" s="9"/>
    </row>
    <row r="626" spans="2:20" ht="12.75" x14ac:dyDescent="0.2">
      <c r="B626" s="32"/>
      <c r="D626" s="32"/>
      <c r="F626" s="32"/>
      <c r="H626" s="30"/>
      <c r="I626" s="33"/>
      <c r="J626" s="30"/>
      <c r="K626" s="32"/>
      <c r="L626" s="30"/>
      <c r="M626" s="8">
        <f t="shared" si="5"/>
        <v>0</v>
      </c>
      <c r="N626" s="9"/>
      <c r="O626" s="9"/>
      <c r="P626" s="9"/>
      <c r="Q626" s="9"/>
      <c r="R626" s="9"/>
      <c r="S626" s="9"/>
      <c r="T626" s="9"/>
    </row>
    <row r="627" spans="2:20" ht="12.75" x14ac:dyDescent="0.2">
      <c r="B627" s="32"/>
      <c r="D627" s="32"/>
      <c r="F627" s="32"/>
      <c r="H627" s="30"/>
      <c r="I627" s="33"/>
      <c r="J627" s="30"/>
      <c r="K627" s="32"/>
      <c r="L627" s="30"/>
      <c r="M627" s="8">
        <f t="shared" si="5"/>
        <v>0</v>
      </c>
      <c r="N627" s="9"/>
      <c r="O627" s="9"/>
      <c r="P627" s="9"/>
      <c r="Q627" s="9"/>
      <c r="R627" s="9"/>
      <c r="S627" s="9"/>
      <c r="T627" s="9"/>
    </row>
    <row r="628" spans="2:20" ht="12.75" x14ac:dyDescent="0.2">
      <c r="B628" s="32"/>
      <c r="D628" s="32"/>
      <c r="F628" s="32"/>
      <c r="H628" s="30"/>
      <c r="I628" s="33"/>
      <c r="J628" s="30"/>
      <c r="K628" s="32"/>
      <c r="L628" s="30"/>
      <c r="M628" s="8">
        <f t="shared" si="5"/>
        <v>0</v>
      </c>
      <c r="N628" s="9"/>
      <c r="O628" s="9"/>
      <c r="P628" s="9"/>
      <c r="Q628" s="9"/>
      <c r="R628" s="9"/>
      <c r="S628" s="9"/>
      <c r="T628" s="9"/>
    </row>
    <row r="629" spans="2:20" ht="12.75" x14ac:dyDescent="0.2">
      <c r="B629" s="32"/>
      <c r="D629" s="32"/>
      <c r="F629" s="32"/>
      <c r="H629" s="30"/>
      <c r="I629" s="33"/>
      <c r="J629" s="30"/>
      <c r="K629" s="32"/>
      <c r="L629" s="30"/>
      <c r="M629" s="8">
        <f t="shared" si="5"/>
        <v>0</v>
      </c>
      <c r="N629" s="9"/>
      <c r="O629" s="9"/>
      <c r="P629" s="9"/>
      <c r="Q629" s="9"/>
      <c r="R629" s="9"/>
      <c r="S629" s="9"/>
      <c r="T629" s="9"/>
    </row>
    <row r="630" spans="2:20" ht="12.75" x14ac:dyDescent="0.2">
      <c r="B630" s="32"/>
      <c r="D630" s="32"/>
      <c r="F630" s="32"/>
      <c r="H630" s="30"/>
      <c r="I630" s="33"/>
      <c r="J630" s="30"/>
      <c r="K630" s="32"/>
      <c r="L630" s="30"/>
      <c r="M630" s="8">
        <f t="shared" si="5"/>
        <v>0</v>
      </c>
      <c r="N630" s="9"/>
      <c r="O630" s="9"/>
      <c r="P630" s="9"/>
      <c r="Q630" s="9"/>
      <c r="R630" s="9"/>
      <c r="S630" s="9"/>
      <c r="T630" s="9"/>
    </row>
    <row r="631" spans="2:20" ht="12.75" x14ac:dyDescent="0.2">
      <c r="B631" s="32"/>
      <c r="D631" s="32"/>
      <c r="F631" s="32"/>
      <c r="H631" s="30"/>
      <c r="I631" s="33"/>
      <c r="J631" s="30"/>
      <c r="K631" s="32"/>
      <c r="L631" s="30"/>
      <c r="M631" s="8">
        <f t="shared" si="5"/>
        <v>0</v>
      </c>
      <c r="N631" s="9"/>
      <c r="O631" s="9"/>
      <c r="P631" s="9"/>
      <c r="Q631" s="9"/>
      <c r="R631" s="9"/>
      <c r="S631" s="9"/>
      <c r="T631" s="9"/>
    </row>
    <row r="632" spans="2:20" ht="12.75" x14ac:dyDescent="0.2">
      <c r="B632" s="32"/>
      <c r="D632" s="32"/>
      <c r="F632" s="32"/>
      <c r="H632" s="30"/>
      <c r="I632" s="33"/>
      <c r="J632" s="30"/>
      <c r="K632" s="32"/>
      <c r="L632" s="30"/>
      <c r="M632" s="8">
        <f t="shared" si="5"/>
        <v>0</v>
      </c>
      <c r="N632" s="9"/>
      <c r="O632" s="9"/>
      <c r="P632" s="9"/>
      <c r="Q632" s="9"/>
      <c r="R632" s="9"/>
      <c r="S632" s="9"/>
      <c r="T632" s="9"/>
    </row>
    <row r="633" spans="2:20" ht="12.75" x14ac:dyDescent="0.2">
      <c r="B633" s="32"/>
      <c r="D633" s="32"/>
      <c r="F633" s="32"/>
      <c r="H633" s="30"/>
      <c r="I633" s="33"/>
      <c r="J633" s="30"/>
      <c r="K633" s="32"/>
      <c r="L633" s="30"/>
      <c r="M633" s="8">
        <f t="shared" si="5"/>
        <v>0</v>
      </c>
      <c r="N633" s="9"/>
      <c r="O633" s="9"/>
      <c r="P633" s="9"/>
      <c r="Q633" s="9"/>
      <c r="R633" s="9"/>
      <c r="S633" s="9"/>
      <c r="T633" s="9"/>
    </row>
    <row r="634" spans="2:20" ht="12.75" x14ac:dyDescent="0.2">
      <c r="B634" s="32"/>
      <c r="D634" s="32"/>
      <c r="F634" s="32"/>
      <c r="H634" s="30"/>
      <c r="I634" s="33"/>
      <c r="J634" s="30"/>
      <c r="K634" s="32"/>
      <c r="L634" s="30"/>
      <c r="M634" s="8">
        <f t="shared" si="5"/>
        <v>0</v>
      </c>
      <c r="N634" s="9"/>
      <c r="O634" s="9"/>
      <c r="P634" s="9"/>
      <c r="Q634" s="9"/>
      <c r="R634" s="9"/>
      <c r="S634" s="9"/>
      <c r="T634" s="9"/>
    </row>
    <row r="635" spans="2:20" ht="12.75" x14ac:dyDescent="0.2">
      <c r="B635" s="32"/>
      <c r="D635" s="32"/>
      <c r="F635" s="32"/>
      <c r="H635" s="30"/>
      <c r="I635" s="33"/>
      <c r="J635" s="30"/>
      <c r="K635" s="32"/>
      <c r="L635" s="30"/>
      <c r="M635" s="8">
        <f t="shared" si="5"/>
        <v>0</v>
      </c>
      <c r="N635" s="9"/>
      <c r="O635" s="9"/>
      <c r="P635" s="9"/>
      <c r="Q635" s="9"/>
      <c r="R635" s="9"/>
      <c r="S635" s="9"/>
      <c r="T635" s="9"/>
    </row>
    <row r="636" spans="2:20" ht="12.75" x14ac:dyDescent="0.2">
      <c r="B636" s="32"/>
      <c r="D636" s="32"/>
      <c r="F636" s="32"/>
      <c r="H636" s="30"/>
      <c r="I636" s="33"/>
      <c r="J636" s="30"/>
      <c r="K636" s="32"/>
      <c r="L636" s="30"/>
      <c r="M636" s="8">
        <f t="shared" si="5"/>
        <v>0</v>
      </c>
      <c r="N636" s="9"/>
      <c r="O636" s="9"/>
      <c r="P636" s="9"/>
      <c r="Q636" s="9"/>
      <c r="R636" s="9"/>
      <c r="S636" s="9"/>
      <c r="T636" s="9"/>
    </row>
    <row r="637" spans="2:20" ht="12.75" x14ac:dyDescent="0.2">
      <c r="B637" s="32"/>
      <c r="D637" s="32"/>
      <c r="F637" s="32"/>
      <c r="H637" s="30"/>
      <c r="I637" s="33"/>
      <c r="J637" s="30"/>
      <c r="K637" s="32"/>
      <c r="L637" s="30"/>
      <c r="M637" s="8">
        <f t="shared" si="5"/>
        <v>0</v>
      </c>
      <c r="N637" s="9"/>
      <c r="O637" s="9"/>
      <c r="P637" s="9"/>
      <c r="Q637" s="9"/>
      <c r="R637" s="9"/>
      <c r="S637" s="9"/>
      <c r="T637" s="9"/>
    </row>
    <row r="638" spans="2:20" ht="12.75" x14ac:dyDescent="0.2">
      <c r="B638" s="32"/>
      <c r="D638" s="32"/>
      <c r="F638" s="32"/>
      <c r="H638" s="30"/>
      <c r="I638" s="33"/>
      <c r="J638" s="30"/>
      <c r="K638" s="32"/>
      <c r="L638" s="30"/>
      <c r="M638" s="8">
        <f t="shared" si="5"/>
        <v>0</v>
      </c>
      <c r="N638" s="9"/>
      <c r="O638" s="9"/>
      <c r="P638" s="9"/>
      <c r="Q638" s="9"/>
      <c r="R638" s="9"/>
      <c r="S638" s="9"/>
      <c r="T638" s="9"/>
    </row>
    <row r="639" spans="2:20" ht="12.75" x14ac:dyDescent="0.2">
      <c r="B639" s="32"/>
      <c r="D639" s="32"/>
      <c r="F639" s="32"/>
      <c r="H639" s="30"/>
      <c r="I639" s="33"/>
      <c r="J639" s="30"/>
      <c r="K639" s="32"/>
      <c r="L639" s="30"/>
      <c r="M639" s="8">
        <f t="shared" si="5"/>
        <v>0</v>
      </c>
      <c r="N639" s="9"/>
      <c r="O639" s="9"/>
      <c r="P639" s="9"/>
      <c r="Q639" s="9"/>
      <c r="R639" s="9"/>
      <c r="S639" s="9"/>
      <c r="T639" s="9"/>
    </row>
    <row r="640" spans="2:20" ht="12.75" x14ac:dyDescent="0.2">
      <c r="B640" s="32"/>
      <c r="D640" s="32"/>
      <c r="F640" s="32"/>
      <c r="H640" s="30"/>
      <c r="I640" s="33"/>
      <c r="J640" s="30"/>
      <c r="K640" s="32"/>
      <c r="L640" s="30"/>
      <c r="M640" s="8">
        <f t="shared" si="5"/>
        <v>0</v>
      </c>
      <c r="N640" s="9"/>
      <c r="O640" s="9"/>
      <c r="P640" s="9"/>
      <c r="Q640" s="9"/>
      <c r="R640" s="9"/>
      <c r="S640" s="9"/>
      <c r="T640" s="9"/>
    </row>
    <row r="641" spans="2:20" ht="12.75" x14ac:dyDescent="0.2">
      <c r="B641" s="32"/>
      <c r="D641" s="32"/>
      <c r="F641" s="32"/>
      <c r="H641" s="30"/>
      <c r="I641" s="33"/>
      <c r="J641" s="30"/>
      <c r="K641" s="32"/>
      <c r="L641" s="30"/>
      <c r="M641" s="8">
        <f t="shared" si="5"/>
        <v>0</v>
      </c>
      <c r="N641" s="9"/>
      <c r="O641" s="9"/>
      <c r="P641" s="9"/>
      <c r="Q641" s="9"/>
      <c r="R641" s="9"/>
      <c r="S641" s="9"/>
      <c r="T641" s="9"/>
    </row>
    <row r="642" spans="2:20" ht="12.75" x14ac:dyDescent="0.2">
      <c r="B642" s="32"/>
      <c r="D642" s="32"/>
      <c r="F642" s="32"/>
      <c r="H642" s="30"/>
      <c r="I642" s="33"/>
      <c r="J642" s="30"/>
      <c r="K642" s="32"/>
      <c r="L642" s="30"/>
      <c r="M642" s="8">
        <f t="shared" si="5"/>
        <v>0</v>
      </c>
      <c r="N642" s="9"/>
      <c r="O642" s="9"/>
      <c r="P642" s="9"/>
      <c r="Q642" s="9"/>
      <c r="R642" s="9"/>
      <c r="S642" s="9"/>
      <c r="T642" s="9"/>
    </row>
    <row r="643" spans="2:20" ht="12.75" x14ac:dyDescent="0.2">
      <c r="B643" s="32"/>
      <c r="D643" s="32"/>
      <c r="F643" s="32"/>
      <c r="H643" s="30"/>
      <c r="I643" s="33"/>
      <c r="J643" s="30"/>
      <c r="K643" s="32"/>
      <c r="L643" s="30"/>
      <c r="M643" s="8">
        <f t="shared" si="5"/>
        <v>0</v>
      </c>
      <c r="N643" s="9"/>
      <c r="O643" s="9"/>
      <c r="P643" s="9"/>
      <c r="Q643" s="9"/>
      <c r="R643" s="9"/>
      <c r="S643" s="9"/>
      <c r="T643" s="9"/>
    </row>
    <row r="644" spans="2:20" ht="12.75" x14ac:dyDescent="0.2">
      <c r="B644" s="32"/>
      <c r="D644" s="32"/>
      <c r="F644" s="32"/>
      <c r="H644" s="30"/>
      <c r="I644" s="33"/>
      <c r="J644" s="30"/>
      <c r="K644" s="32"/>
      <c r="L644" s="30"/>
      <c r="M644" s="8">
        <f t="shared" si="5"/>
        <v>0</v>
      </c>
      <c r="N644" s="9"/>
      <c r="O644" s="9"/>
      <c r="P644" s="9"/>
      <c r="Q644" s="9"/>
      <c r="R644" s="9"/>
      <c r="S644" s="9"/>
      <c r="T644" s="9"/>
    </row>
    <row r="645" spans="2:20" ht="12.75" x14ac:dyDescent="0.2">
      <c r="B645" s="32"/>
      <c r="D645" s="32"/>
      <c r="F645" s="32"/>
      <c r="H645" s="30"/>
      <c r="I645" s="33"/>
      <c r="J645" s="30"/>
      <c r="K645" s="32"/>
      <c r="L645" s="30"/>
      <c r="M645" s="8">
        <f t="shared" si="5"/>
        <v>0</v>
      </c>
      <c r="N645" s="9"/>
      <c r="O645" s="9"/>
      <c r="P645" s="9"/>
      <c r="Q645" s="9"/>
      <c r="R645" s="9"/>
      <c r="S645" s="9"/>
      <c r="T645" s="9"/>
    </row>
    <row r="646" spans="2:20" ht="12.75" x14ac:dyDescent="0.2">
      <c r="B646" s="32"/>
      <c r="D646" s="32"/>
      <c r="F646" s="32"/>
      <c r="H646" s="30"/>
      <c r="I646" s="33"/>
      <c r="J646" s="30"/>
      <c r="K646" s="32"/>
      <c r="L646" s="30"/>
      <c r="M646" s="8">
        <f t="shared" si="5"/>
        <v>0</v>
      </c>
      <c r="N646" s="9"/>
      <c r="O646" s="9"/>
      <c r="P646" s="9"/>
      <c r="Q646" s="9"/>
      <c r="R646" s="9"/>
      <c r="S646" s="9"/>
      <c r="T646" s="9"/>
    </row>
    <row r="647" spans="2:20" ht="12.75" x14ac:dyDescent="0.2">
      <c r="B647" s="32"/>
      <c r="D647" s="32"/>
      <c r="F647" s="32"/>
      <c r="H647" s="30"/>
      <c r="I647" s="33"/>
      <c r="J647" s="30"/>
      <c r="K647" s="32"/>
      <c r="L647" s="30"/>
      <c r="M647" s="8">
        <f t="shared" si="5"/>
        <v>0</v>
      </c>
      <c r="N647" s="9"/>
      <c r="O647" s="9"/>
      <c r="P647" s="9"/>
      <c r="Q647" s="9"/>
      <c r="R647" s="9"/>
      <c r="S647" s="9"/>
      <c r="T647" s="9"/>
    </row>
    <row r="648" spans="2:20" ht="12.75" x14ac:dyDescent="0.2">
      <c r="B648" s="32"/>
      <c r="D648" s="32"/>
      <c r="F648" s="32"/>
      <c r="H648" s="30"/>
      <c r="I648" s="33"/>
      <c r="J648" s="30"/>
      <c r="K648" s="32"/>
      <c r="L648" s="30"/>
      <c r="M648" s="8">
        <f t="shared" si="5"/>
        <v>0</v>
      </c>
      <c r="N648" s="9"/>
      <c r="O648" s="9"/>
      <c r="P648" s="9"/>
      <c r="Q648" s="9"/>
      <c r="R648" s="9"/>
      <c r="S648" s="9"/>
      <c r="T648" s="9"/>
    </row>
    <row r="649" spans="2:20" ht="12.75" x14ac:dyDescent="0.2">
      <c r="B649" s="32"/>
      <c r="D649" s="32"/>
      <c r="F649" s="32"/>
      <c r="H649" s="30"/>
      <c r="I649" s="33"/>
      <c r="J649" s="30"/>
      <c r="K649" s="32"/>
      <c r="L649" s="30"/>
      <c r="M649" s="8">
        <f t="shared" si="5"/>
        <v>0</v>
      </c>
      <c r="N649" s="9"/>
      <c r="O649" s="9"/>
      <c r="P649" s="9"/>
      <c r="Q649" s="9"/>
      <c r="R649" s="9"/>
      <c r="S649" s="9"/>
      <c r="T649" s="9"/>
    </row>
    <row r="650" spans="2:20" ht="12.75" x14ac:dyDescent="0.2">
      <c r="B650" s="32"/>
      <c r="D650" s="32"/>
      <c r="F650" s="32"/>
      <c r="H650" s="30"/>
      <c r="I650" s="33"/>
      <c r="J650" s="30"/>
      <c r="K650" s="32"/>
      <c r="L650" s="30"/>
      <c r="M650" s="8">
        <f t="shared" si="5"/>
        <v>0</v>
      </c>
      <c r="N650" s="9"/>
      <c r="O650" s="9"/>
      <c r="P650" s="9"/>
      <c r="Q650" s="9"/>
      <c r="R650" s="9"/>
      <c r="S650" s="9"/>
      <c r="T650" s="9"/>
    </row>
    <row r="651" spans="2:20" ht="12.75" x14ac:dyDescent="0.2">
      <c r="B651" s="32"/>
      <c r="D651" s="32"/>
      <c r="F651" s="32"/>
      <c r="H651" s="30"/>
      <c r="I651" s="33"/>
      <c r="J651" s="30"/>
      <c r="K651" s="32"/>
      <c r="L651" s="30"/>
      <c r="M651" s="8">
        <f t="shared" si="5"/>
        <v>0</v>
      </c>
      <c r="N651" s="9"/>
      <c r="O651" s="9"/>
      <c r="P651" s="9"/>
      <c r="Q651" s="9"/>
      <c r="R651" s="9"/>
      <c r="S651" s="9"/>
      <c r="T651" s="9"/>
    </row>
    <row r="652" spans="2:20" ht="12.75" x14ac:dyDescent="0.2">
      <c r="B652" s="32"/>
      <c r="D652" s="32"/>
      <c r="F652" s="32"/>
      <c r="H652" s="30"/>
      <c r="I652" s="33"/>
      <c r="J652" s="30"/>
      <c r="K652" s="32"/>
      <c r="L652" s="30"/>
      <c r="M652" s="8">
        <f t="shared" si="5"/>
        <v>0</v>
      </c>
      <c r="N652" s="9"/>
      <c r="O652" s="9"/>
      <c r="P652" s="9"/>
      <c r="Q652" s="9"/>
      <c r="R652" s="9"/>
      <c r="S652" s="9"/>
      <c r="T652" s="9"/>
    </row>
    <row r="653" spans="2:20" ht="12.75" x14ac:dyDescent="0.2">
      <c r="B653" s="32"/>
      <c r="D653" s="32"/>
      <c r="F653" s="32"/>
      <c r="H653" s="30"/>
      <c r="I653" s="33"/>
      <c r="J653" s="30"/>
      <c r="K653" s="32"/>
      <c r="L653" s="30"/>
      <c r="M653" s="8">
        <f t="shared" si="5"/>
        <v>0</v>
      </c>
      <c r="N653" s="9"/>
      <c r="O653" s="9"/>
      <c r="P653" s="9"/>
      <c r="Q653" s="9"/>
      <c r="R653" s="9"/>
      <c r="S653" s="9"/>
      <c r="T653" s="9"/>
    </row>
    <row r="654" spans="2:20" ht="12.75" x14ac:dyDescent="0.2">
      <c r="B654" s="32"/>
      <c r="D654" s="32"/>
      <c r="F654" s="32"/>
      <c r="H654" s="30"/>
      <c r="I654" s="33"/>
      <c r="J654" s="30"/>
      <c r="K654" s="32"/>
      <c r="L654" s="30"/>
      <c r="M654" s="8">
        <f t="shared" si="5"/>
        <v>0</v>
      </c>
      <c r="N654" s="9"/>
      <c r="O654" s="9"/>
      <c r="P654" s="9"/>
      <c r="Q654" s="9"/>
      <c r="R654" s="9"/>
      <c r="S654" s="9"/>
      <c r="T654" s="9"/>
    </row>
    <row r="655" spans="2:20" ht="12.75" x14ac:dyDescent="0.2">
      <c r="B655" s="32"/>
      <c r="D655" s="32"/>
      <c r="F655" s="32"/>
      <c r="H655" s="30"/>
      <c r="I655" s="33"/>
      <c r="J655" s="30"/>
      <c r="K655" s="32"/>
      <c r="L655" s="30"/>
      <c r="M655" s="8">
        <f t="shared" si="5"/>
        <v>0</v>
      </c>
      <c r="N655" s="9"/>
      <c r="O655" s="9"/>
      <c r="P655" s="9"/>
      <c r="Q655" s="9"/>
      <c r="R655" s="9"/>
      <c r="S655" s="9"/>
      <c r="T655" s="9"/>
    </row>
    <row r="656" spans="2:20" ht="12.75" x14ac:dyDescent="0.2">
      <c r="B656" s="32"/>
      <c r="D656" s="32"/>
      <c r="F656" s="32"/>
      <c r="H656" s="30"/>
      <c r="I656" s="33"/>
      <c r="J656" s="30"/>
      <c r="K656" s="32"/>
      <c r="L656" s="30"/>
      <c r="M656" s="8">
        <f t="shared" si="5"/>
        <v>0</v>
      </c>
      <c r="N656" s="9"/>
      <c r="O656" s="9"/>
      <c r="P656" s="9"/>
      <c r="Q656" s="9"/>
      <c r="R656" s="9"/>
      <c r="S656" s="9"/>
      <c r="T656" s="9"/>
    </row>
    <row r="657" spans="2:20" ht="12.75" x14ac:dyDescent="0.2">
      <c r="B657" s="32"/>
      <c r="D657" s="32"/>
      <c r="F657" s="32"/>
      <c r="H657" s="30"/>
      <c r="I657" s="33"/>
      <c r="J657" s="30"/>
      <c r="K657" s="32"/>
      <c r="L657" s="30"/>
      <c r="M657" s="8">
        <f t="shared" si="5"/>
        <v>0</v>
      </c>
      <c r="N657" s="9"/>
      <c r="O657" s="9"/>
      <c r="P657" s="9"/>
      <c r="Q657" s="9"/>
      <c r="R657" s="9"/>
      <c r="S657" s="9"/>
      <c r="T657" s="9"/>
    </row>
    <row r="658" spans="2:20" ht="12.75" x14ac:dyDescent="0.2">
      <c r="B658" s="32"/>
      <c r="D658" s="32"/>
      <c r="F658" s="32"/>
      <c r="H658" s="30"/>
      <c r="I658" s="33"/>
      <c r="J658" s="30"/>
      <c r="K658" s="32"/>
      <c r="L658" s="30"/>
      <c r="M658" s="8">
        <f t="shared" si="5"/>
        <v>0</v>
      </c>
      <c r="N658" s="9"/>
      <c r="O658" s="9"/>
      <c r="P658" s="9"/>
      <c r="Q658" s="9"/>
      <c r="R658" s="9"/>
      <c r="S658" s="9"/>
      <c r="T658" s="9"/>
    </row>
    <row r="659" spans="2:20" ht="12.75" x14ac:dyDescent="0.2">
      <c r="B659" s="32"/>
      <c r="D659" s="32"/>
      <c r="F659" s="32"/>
      <c r="H659" s="30"/>
      <c r="I659" s="33"/>
      <c r="J659" s="30"/>
      <c r="K659" s="32"/>
      <c r="L659" s="30"/>
      <c r="M659" s="8">
        <f t="shared" si="5"/>
        <v>0</v>
      </c>
      <c r="N659" s="9"/>
      <c r="O659" s="9"/>
      <c r="P659" s="9"/>
      <c r="Q659" s="9"/>
      <c r="R659" s="9"/>
      <c r="S659" s="9"/>
      <c r="T659" s="9"/>
    </row>
    <row r="660" spans="2:20" ht="12.75" x14ac:dyDescent="0.2">
      <c r="B660" s="32"/>
      <c r="D660" s="32"/>
      <c r="F660" s="32"/>
      <c r="H660" s="30"/>
      <c r="I660" s="33"/>
      <c r="J660" s="30"/>
      <c r="K660" s="32"/>
      <c r="L660" s="30"/>
      <c r="M660" s="8">
        <f t="shared" si="5"/>
        <v>0</v>
      </c>
      <c r="N660" s="9"/>
      <c r="O660" s="9"/>
      <c r="P660" s="9"/>
      <c r="Q660" s="9"/>
      <c r="R660" s="9"/>
      <c r="S660" s="9"/>
      <c r="T660" s="9"/>
    </row>
    <row r="661" spans="2:20" ht="12.75" x14ac:dyDescent="0.2">
      <c r="B661" s="32"/>
      <c r="D661" s="32"/>
      <c r="F661" s="32"/>
      <c r="H661" s="30"/>
      <c r="I661" s="33"/>
      <c r="J661" s="30"/>
      <c r="K661" s="32"/>
      <c r="L661" s="30"/>
      <c r="M661" s="8">
        <f t="shared" si="5"/>
        <v>0</v>
      </c>
      <c r="N661" s="9"/>
      <c r="O661" s="9"/>
      <c r="P661" s="9"/>
      <c r="Q661" s="9"/>
      <c r="R661" s="9"/>
      <c r="S661" s="9"/>
      <c r="T661" s="9"/>
    </row>
    <row r="662" spans="2:20" ht="12.75" x14ac:dyDescent="0.2">
      <c r="B662" s="32"/>
      <c r="D662" s="32"/>
      <c r="F662" s="32"/>
      <c r="H662" s="30"/>
      <c r="I662" s="33"/>
      <c r="J662" s="30"/>
      <c r="K662" s="32"/>
      <c r="L662" s="30"/>
      <c r="M662" s="8">
        <f t="shared" si="5"/>
        <v>0</v>
      </c>
      <c r="N662" s="9"/>
      <c r="O662" s="9"/>
      <c r="P662" s="9"/>
      <c r="Q662" s="9"/>
      <c r="R662" s="9"/>
      <c r="S662" s="9"/>
      <c r="T662" s="9"/>
    </row>
    <row r="663" spans="2:20" ht="12.75" x14ac:dyDescent="0.2">
      <c r="B663" s="32"/>
      <c r="D663" s="32"/>
      <c r="F663" s="32"/>
      <c r="H663" s="30"/>
      <c r="I663" s="33"/>
      <c r="J663" s="30"/>
      <c r="K663" s="32"/>
      <c r="L663" s="30"/>
      <c r="M663" s="8">
        <f t="shared" si="5"/>
        <v>0</v>
      </c>
      <c r="N663" s="9"/>
      <c r="O663" s="9"/>
      <c r="P663" s="9"/>
      <c r="Q663" s="9"/>
      <c r="R663" s="9"/>
      <c r="S663" s="9"/>
      <c r="T663" s="9"/>
    </row>
    <row r="664" spans="2:20" ht="12.75" x14ac:dyDescent="0.2">
      <c r="B664" s="32"/>
      <c r="D664" s="32"/>
      <c r="F664" s="32"/>
      <c r="H664" s="30"/>
      <c r="I664" s="33"/>
      <c r="J664" s="30"/>
      <c r="K664" s="32"/>
      <c r="L664" s="30"/>
      <c r="M664" s="8">
        <f t="shared" si="5"/>
        <v>0</v>
      </c>
      <c r="N664" s="9"/>
      <c r="O664" s="9"/>
      <c r="P664" s="9"/>
      <c r="Q664" s="9"/>
      <c r="R664" s="9"/>
      <c r="S664" s="9"/>
      <c r="T664" s="9"/>
    </row>
    <row r="665" spans="2:20" ht="12.75" x14ac:dyDescent="0.2">
      <c r="B665" s="32"/>
      <c r="D665" s="32"/>
      <c r="F665" s="32"/>
      <c r="H665" s="30"/>
      <c r="I665" s="33"/>
      <c r="J665" s="30"/>
      <c r="K665" s="32"/>
      <c r="L665" s="30"/>
      <c r="M665" s="8">
        <f t="shared" si="5"/>
        <v>0</v>
      </c>
      <c r="N665" s="9"/>
      <c r="O665" s="9"/>
      <c r="P665" s="9"/>
      <c r="Q665" s="9"/>
      <c r="R665" s="9"/>
      <c r="S665" s="9"/>
      <c r="T665" s="9"/>
    </row>
    <row r="666" spans="2:20" ht="12.75" x14ac:dyDescent="0.2">
      <c r="B666" s="32"/>
      <c r="D666" s="32"/>
      <c r="F666" s="32"/>
      <c r="H666" s="30"/>
      <c r="I666" s="33"/>
      <c r="J666" s="30"/>
      <c r="K666" s="32"/>
      <c r="L666" s="30"/>
      <c r="M666" s="8">
        <f t="shared" si="5"/>
        <v>0</v>
      </c>
      <c r="N666" s="9"/>
      <c r="O666" s="9"/>
      <c r="P666" s="9"/>
      <c r="Q666" s="9"/>
      <c r="R666" s="9"/>
      <c r="S666" s="9"/>
      <c r="T666" s="9"/>
    </row>
    <row r="667" spans="2:20" ht="12.75" x14ac:dyDescent="0.2">
      <c r="B667" s="32"/>
      <c r="D667" s="32"/>
      <c r="F667" s="32"/>
      <c r="H667" s="30"/>
      <c r="I667" s="33"/>
      <c r="J667" s="30"/>
      <c r="K667" s="32"/>
      <c r="L667" s="30"/>
      <c r="M667" s="8">
        <f t="shared" si="5"/>
        <v>0</v>
      </c>
      <c r="N667" s="9"/>
      <c r="O667" s="9"/>
      <c r="P667" s="9"/>
      <c r="Q667" s="9"/>
      <c r="R667" s="9"/>
      <c r="S667" s="9"/>
      <c r="T667" s="9"/>
    </row>
    <row r="668" spans="2:20" ht="12.75" x14ac:dyDescent="0.2">
      <c r="B668" s="32"/>
      <c r="D668" s="32"/>
      <c r="F668" s="32"/>
      <c r="H668" s="30"/>
      <c r="I668" s="33"/>
      <c r="J668" s="30"/>
      <c r="K668" s="32"/>
      <c r="L668" s="30"/>
      <c r="M668" s="8">
        <f t="shared" si="5"/>
        <v>0</v>
      </c>
      <c r="N668" s="9"/>
      <c r="O668" s="9"/>
      <c r="P668" s="9"/>
      <c r="Q668" s="9"/>
      <c r="R668" s="9"/>
      <c r="S668" s="9"/>
      <c r="T668" s="9"/>
    </row>
    <row r="669" spans="2:20" ht="12.75" x14ac:dyDescent="0.2">
      <c r="B669" s="32"/>
      <c r="D669" s="32"/>
      <c r="F669" s="32"/>
      <c r="H669" s="30"/>
      <c r="I669" s="33"/>
      <c r="J669" s="30"/>
      <c r="K669" s="32"/>
      <c r="L669" s="30"/>
      <c r="M669" s="8">
        <f t="shared" si="5"/>
        <v>0</v>
      </c>
      <c r="N669" s="9"/>
      <c r="O669" s="9"/>
      <c r="P669" s="9"/>
      <c r="Q669" s="9"/>
      <c r="R669" s="9"/>
      <c r="S669" s="9"/>
      <c r="T669" s="9"/>
    </row>
    <row r="670" spans="2:20" ht="12.75" x14ac:dyDescent="0.2">
      <c r="B670" s="32"/>
      <c r="D670" s="32"/>
      <c r="F670" s="32"/>
      <c r="H670" s="30"/>
      <c r="I670" s="33"/>
      <c r="J670" s="30"/>
      <c r="K670" s="32"/>
      <c r="L670" s="30"/>
      <c r="M670" s="8">
        <f t="shared" si="5"/>
        <v>0</v>
      </c>
      <c r="N670" s="9"/>
      <c r="O670" s="9"/>
      <c r="P670" s="9"/>
      <c r="Q670" s="9"/>
      <c r="R670" s="9"/>
      <c r="S670" s="9"/>
      <c r="T670" s="9"/>
    </row>
    <row r="671" spans="2:20" ht="12.75" x14ac:dyDescent="0.2">
      <c r="B671" s="32"/>
      <c r="D671" s="32"/>
      <c r="F671" s="32"/>
      <c r="H671" s="30"/>
      <c r="I671" s="33"/>
      <c r="J671" s="30"/>
      <c r="K671" s="32"/>
      <c r="L671" s="30"/>
      <c r="M671" s="8">
        <f t="shared" si="5"/>
        <v>0</v>
      </c>
      <c r="N671" s="9"/>
      <c r="O671" s="9"/>
      <c r="P671" s="9"/>
      <c r="Q671" s="9"/>
      <c r="R671" s="9"/>
      <c r="S671" s="9"/>
      <c r="T671" s="9"/>
    </row>
    <row r="672" spans="2:20" ht="12.75" x14ac:dyDescent="0.2">
      <c r="B672" s="32"/>
      <c r="D672" s="32"/>
      <c r="F672" s="32"/>
      <c r="H672" s="30"/>
      <c r="I672" s="33"/>
      <c r="J672" s="30"/>
      <c r="K672" s="32"/>
      <c r="L672" s="30"/>
      <c r="M672" s="8">
        <f t="shared" si="5"/>
        <v>0</v>
      </c>
      <c r="N672" s="9"/>
      <c r="O672" s="9"/>
      <c r="P672" s="9"/>
      <c r="Q672" s="9"/>
      <c r="R672" s="9"/>
      <c r="S672" s="9"/>
      <c r="T672" s="9"/>
    </row>
    <row r="673" spans="2:20" ht="12.75" x14ac:dyDescent="0.2">
      <c r="B673" s="32"/>
      <c r="D673" s="32"/>
      <c r="F673" s="32"/>
      <c r="H673" s="30"/>
      <c r="I673" s="33"/>
      <c r="J673" s="30"/>
      <c r="K673" s="32"/>
      <c r="L673" s="30"/>
      <c r="M673" s="8">
        <f t="shared" si="5"/>
        <v>0</v>
      </c>
      <c r="N673" s="9"/>
      <c r="O673" s="9"/>
      <c r="P673" s="9"/>
      <c r="Q673" s="9"/>
      <c r="R673" s="9"/>
      <c r="S673" s="9"/>
      <c r="T673" s="9"/>
    </row>
    <row r="674" spans="2:20" ht="12.75" x14ac:dyDescent="0.2">
      <c r="B674" s="32"/>
      <c r="D674" s="32"/>
      <c r="F674" s="32"/>
      <c r="H674" s="30"/>
      <c r="I674" s="33"/>
      <c r="J674" s="30"/>
      <c r="K674" s="32"/>
      <c r="L674" s="30"/>
      <c r="M674" s="8">
        <f t="shared" si="5"/>
        <v>0</v>
      </c>
      <c r="N674" s="9"/>
      <c r="O674" s="9"/>
      <c r="P674" s="9"/>
      <c r="Q674" s="9"/>
      <c r="R674" s="9"/>
      <c r="S674" s="9"/>
      <c r="T674" s="9"/>
    </row>
    <row r="675" spans="2:20" ht="12.75" x14ac:dyDescent="0.2">
      <c r="B675" s="32"/>
      <c r="D675" s="32"/>
      <c r="F675" s="32"/>
      <c r="H675" s="30"/>
      <c r="I675" s="33"/>
      <c r="J675" s="30"/>
      <c r="K675" s="32"/>
      <c r="L675" s="30"/>
      <c r="M675" s="8">
        <f t="shared" si="5"/>
        <v>0</v>
      </c>
      <c r="N675" s="9"/>
      <c r="O675" s="9"/>
      <c r="P675" s="9"/>
      <c r="Q675" s="9"/>
      <c r="R675" s="9"/>
      <c r="S675" s="9"/>
      <c r="T675" s="9"/>
    </row>
    <row r="676" spans="2:20" ht="12.75" x14ac:dyDescent="0.2">
      <c r="B676" s="32"/>
      <c r="D676" s="32"/>
      <c r="F676" s="32"/>
      <c r="H676" s="30"/>
      <c r="I676" s="33"/>
      <c r="J676" s="30"/>
      <c r="K676" s="32"/>
      <c r="L676" s="30"/>
      <c r="M676" s="8">
        <f t="shared" si="5"/>
        <v>0</v>
      </c>
      <c r="N676" s="9"/>
      <c r="O676" s="9"/>
      <c r="P676" s="9"/>
      <c r="Q676" s="9"/>
      <c r="R676" s="9"/>
      <c r="S676" s="9"/>
      <c r="T676" s="9"/>
    </row>
    <row r="677" spans="2:20" ht="12.75" x14ac:dyDescent="0.2">
      <c r="B677" s="32"/>
      <c r="D677" s="32"/>
      <c r="F677" s="32"/>
      <c r="H677" s="30"/>
      <c r="I677" s="33"/>
      <c r="J677" s="30"/>
      <c r="K677" s="32"/>
      <c r="L677" s="30"/>
      <c r="M677" s="8">
        <f t="shared" si="5"/>
        <v>0</v>
      </c>
      <c r="N677" s="9"/>
      <c r="O677" s="9"/>
      <c r="P677" s="9"/>
      <c r="Q677" s="9"/>
      <c r="R677" s="9"/>
      <c r="S677" s="9"/>
      <c r="T677" s="9"/>
    </row>
    <row r="678" spans="2:20" ht="12.75" x14ac:dyDescent="0.2">
      <c r="B678" s="32"/>
      <c r="D678" s="32"/>
      <c r="F678" s="32"/>
      <c r="H678" s="30"/>
      <c r="I678" s="33"/>
      <c r="J678" s="30"/>
      <c r="K678" s="32"/>
      <c r="L678" s="30"/>
      <c r="M678" s="8">
        <f t="shared" si="5"/>
        <v>0</v>
      </c>
      <c r="N678" s="9"/>
      <c r="O678" s="9"/>
      <c r="P678" s="9"/>
      <c r="Q678" s="9"/>
      <c r="R678" s="9"/>
      <c r="S678" s="9"/>
      <c r="T678" s="9"/>
    </row>
    <row r="679" spans="2:20" ht="12.75" x14ac:dyDescent="0.2">
      <c r="B679" s="32"/>
      <c r="D679" s="32"/>
      <c r="F679" s="32"/>
      <c r="H679" s="30"/>
      <c r="I679" s="33"/>
      <c r="J679" s="30"/>
      <c r="K679" s="32"/>
      <c r="L679" s="30"/>
      <c r="M679" s="8">
        <f t="shared" si="5"/>
        <v>0</v>
      </c>
      <c r="N679" s="9"/>
      <c r="O679" s="9"/>
      <c r="P679" s="9"/>
      <c r="Q679" s="9"/>
      <c r="R679" s="9"/>
      <c r="S679" s="9"/>
      <c r="T679" s="9"/>
    </row>
    <row r="680" spans="2:20" ht="12.75" x14ac:dyDescent="0.2">
      <c r="B680" s="32"/>
      <c r="D680" s="32"/>
      <c r="F680" s="32"/>
      <c r="H680" s="30"/>
      <c r="I680" s="33"/>
      <c r="J680" s="30"/>
      <c r="K680" s="32"/>
      <c r="L680" s="30"/>
      <c r="M680" s="8">
        <f t="shared" si="5"/>
        <v>0</v>
      </c>
      <c r="N680" s="9"/>
      <c r="O680" s="9"/>
      <c r="P680" s="9"/>
      <c r="Q680" s="9"/>
      <c r="R680" s="9"/>
      <c r="S680" s="9"/>
      <c r="T680" s="9"/>
    </row>
    <row r="681" spans="2:20" ht="12.75" x14ac:dyDescent="0.2">
      <c r="B681" s="32"/>
      <c r="D681" s="32"/>
      <c r="F681" s="32"/>
      <c r="H681" s="30"/>
      <c r="I681" s="33"/>
      <c r="J681" s="30"/>
      <c r="K681" s="32"/>
      <c r="L681" s="30"/>
      <c r="M681" s="8">
        <f t="shared" si="5"/>
        <v>0</v>
      </c>
      <c r="N681" s="9"/>
      <c r="O681" s="9"/>
      <c r="P681" s="9"/>
      <c r="Q681" s="9"/>
      <c r="R681" s="9"/>
      <c r="S681" s="9"/>
      <c r="T681" s="9"/>
    </row>
    <row r="682" spans="2:20" ht="12.75" x14ac:dyDescent="0.2">
      <c r="B682" s="32"/>
      <c r="D682" s="32"/>
      <c r="F682" s="32"/>
      <c r="H682" s="30"/>
      <c r="I682" s="33"/>
      <c r="J682" s="30"/>
      <c r="K682" s="32"/>
      <c r="L682" s="30"/>
      <c r="M682" s="8">
        <f t="shared" si="5"/>
        <v>0</v>
      </c>
      <c r="N682" s="9"/>
      <c r="O682" s="9"/>
      <c r="P682" s="9"/>
      <c r="Q682" s="9"/>
      <c r="R682" s="9"/>
      <c r="S682" s="9"/>
      <c r="T682" s="9"/>
    </row>
    <row r="683" spans="2:20" ht="12.75" x14ac:dyDescent="0.2">
      <c r="B683" s="32"/>
      <c r="D683" s="32"/>
      <c r="F683" s="32"/>
      <c r="H683" s="30"/>
      <c r="I683" s="33"/>
      <c r="J683" s="30"/>
      <c r="K683" s="32"/>
      <c r="L683" s="30"/>
      <c r="M683" s="8">
        <f t="shared" si="5"/>
        <v>0</v>
      </c>
      <c r="N683" s="9"/>
      <c r="O683" s="9"/>
      <c r="P683" s="9"/>
      <c r="Q683" s="9"/>
      <c r="R683" s="9"/>
      <c r="S683" s="9"/>
      <c r="T683" s="9"/>
    </row>
    <row r="684" spans="2:20" ht="12.75" x14ac:dyDescent="0.2">
      <c r="B684" s="32"/>
      <c r="D684" s="32"/>
      <c r="F684" s="32"/>
      <c r="H684" s="30"/>
      <c r="I684" s="33"/>
      <c r="J684" s="30"/>
      <c r="K684" s="32"/>
      <c r="L684" s="30"/>
      <c r="M684" s="8">
        <f t="shared" si="5"/>
        <v>0</v>
      </c>
      <c r="N684" s="9"/>
      <c r="O684" s="9"/>
      <c r="P684" s="9"/>
      <c r="Q684" s="9"/>
      <c r="R684" s="9"/>
      <c r="S684" s="9"/>
      <c r="T684" s="9"/>
    </row>
    <row r="685" spans="2:20" ht="12.75" x14ac:dyDescent="0.2">
      <c r="B685" s="32"/>
      <c r="D685" s="32"/>
      <c r="F685" s="32"/>
      <c r="H685" s="30"/>
      <c r="I685" s="33"/>
      <c r="J685" s="30"/>
      <c r="K685" s="32"/>
      <c r="L685" s="30"/>
      <c r="M685" s="8">
        <f t="shared" si="5"/>
        <v>0</v>
      </c>
      <c r="N685" s="9"/>
      <c r="O685" s="9"/>
      <c r="P685" s="9"/>
      <c r="Q685" s="9"/>
      <c r="R685" s="9"/>
      <c r="S685" s="9"/>
      <c r="T685" s="9"/>
    </row>
    <row r="686" spans="2:20" ht="12.75" x14ac:dyDescent="0.2">
      <c r="B686" s="32"/>
      <c r="D686" s="32"/>
      <c r="F686" s="32"/>
      <c r="H686" s="30"/>
      <c r="I686" s="33"/>
      <c r="J686" s="30"/>
      <c r="K686" s="32"/>
      <c r="L686" s="30"/>
      <c r="M686" s="8">
        <f t="shared" si="5"/>
        <v>0</v>
      </c>
      <c r="N686" s="9"/>
      <c r="O686" s="9"/>
      <c r="P686" s="9"/>
      <c r="Q686" s="9"/>
      <c r="R686" s="9"/>
      <c r="S686" s="9"/>
      <c r="T686" s="9"/>
    </row>
    <row r="687" spans="2:20" ht="12.75" x14ac:dyDescent="0.2">
      <c r="B687" s="32"/>
      <c r="D687" s="32"/>
      <c r="F687" s="32"/>
      <c r="H687" s="30"/>
      <c r="I687" s="33"/>
      <c r="J687" s="30"/>
      <c r="K687" s="32"/>
      <c r="L687" s="30"/>
      <c r="M687" s="8">
        <f t="shared" si="5"/>
        <v>0</v>
      </c>
      <c r="N687" s="9"/>
      <c r="O687" s="9"/>
      <c r="P687" s="9"/>
      <c r="Q687" s="9"/>
      <c r="R687" s="9"/>
      <c r="S687" s="9"/>
      <c r="T687" s="9"/>
    </row>
    <row r="688" spans="2:20" ht="12.75" x14ac:dyDescent="0.2">
      <c r="B688" s="32"/>
      <c r="D688" s="32"/>
      <c r="F688" s="32"/>
      <c r="H688" s="30"/>
      <c r="I688" s="33"/>
      <c r="J688" s="30"/>
      <c r="K688" s="32"/>
      <c r="L688" s="30"/>
      <c r="M688" s="8">
        <f t="shared" si="5"/>
        <v>0</v>
      </c>
      <c r="N688" s="9"/>
      <c r="O688" s="9"/>
      <c r="P688" s="9"/>
      <c r="Q688" s="9"/>
      <c r="R688" s="9"/>
      <c r="S688" s="9"/>
      <c r="T688" s="9"/>
    </row>
    <row r="689" spans="2:20" ht="12.75" x14ac:dyDescent="0.2">
      <c r="B689" s="32"/>
      <c r="D689" s="32"/>
      <c r="F689" s="32"/>
      <c r="H689" s="30"/>
      <c r="I689" s="33"/>
      <c r="J689" s="30"/>
      <c r="K689" s="32"/>
      <c r="L689" s="30"/>
      <c r="M689" s="8">
        <f t="shared" si="5"/>
        <v>0</v>
      </c>
      <c r="N689" s="9"/>
      <c r="O689" s="9"/>
      <c r="P689" s="9"/>
      <c r="Q689" s="9"/>
      <c r="R689" s="9"/>
      <c r="S689" s="9"/>
      <c r="T689" s="9"/>
    </row>
    <row r="690" spans="2:20" ht="12.75" x14ac:dyDescent="0.2">
      <c r="B690" s="32"/>
      <c r="D690" s="32"/>
      <c r="F690" s="32"/>
      <c r="H690" s="30"/>
      <c r="I690" s="33"/>
      <c r="J690" s="30"/>
      <c r="K690" s="32"/>
      <c r="L690" s="30"/>
      <c r="M690" s="8">
        <f t="shared" si="5"/>
        <v>0</v>
      </c>
      <c r="N690" s="9"/>
      <c r="O690" s="9"/>
      <c r="P690" s="9"/>
      <c r="Q690" s="9"/>
      <c r="R690" s="9"/>
      <c r="S690" s="9"/>
      <c r="T690" s="9"/>
    </row>
    <row r="691" spans="2:20" ht="12.75" x14ac:dyDescent="0.2">
      <c r="B691" s="32"/>
      <c r="D691" s="32"/>
      <c r="F691" s="32"/>
      <c r="H691" s="30"/>
      <c r="I691" s="33"/>
      <c r="J691" s="30"/>
      <c r="K691" s="32"/>
      <c r="L691" s="30"/>
      <c r="M691" s="8">
        <f t="shared" si="5"/>
        <v>0</v>
      </c>
      <c r="N691" s="9"/>
      <c r="O691" s="9"/>
      <c r="P691" s="9"/>
      <c r="Q691" s="9"/>
      <c r="R691" s="9"/>
      <c r="S691" s="9"/>
      <c r="T691" s="9"/>
    </row>
    <row r="692" spans="2:20" ht="12.75" x14ac:dyDescent="0.2">
      <c r="B692" s="32"/>
      <c r="D692" s="32"/>
      <c r="F692" s="32"/>
      <c r="H692" s="30"/>
      <c r="I692" s="33"/>
      <c r="J692" s="30"/>
      <c r="K692" s="32"/>
      <c r="L692" s="30"/>
      <c r="M692" s="8">
        <f t="shared" si="5"/>
        <v>0</v>
      </c>
      <c r="N692" s="9"/>
      <c r="O692" s="9"/>
      <c r="P692" s="9"/>
      <c r="Q692" s="9"/>
      <c r="R692" s="9"/>
      <c r="S692" s="9"/>
      <c r="T692" s="9"/>
    </row>
    <row r="693" spans="2:20" ht="12.75" x14ac:dyDescent="0.2">
      <c r="B693" s="32"/>
      <c r="D693" s="32"/>
      <c r="F693" s="32"/>
      <c r="H693" s="30"/>
      <c r="I693" s="33"/>
      <c r="J693" s="30"/>
      <c r="K693" s="32"/>
      <c r="L693" s="30"/>
      <c r="M693" s="8">
        <f t="shared" si="5"/>
        <v>0</v>
      </c>
      <c r="N693" s="9"/>
      <c r="O693" s="9"/>
      <c r="P693" s="9"/>
      <c r="Q693" s="9"/>
      <c r="R693" s="9"/>
      <c r="S693" s="9"/>
      <c r="T693" s="9"/>
    </row>
    <row r="694" spans="2:20" ht="12.75" x14ac:dyDescent="0.2">
      <c r="B694" s="32"/>
      <c r="D694" s="32"/>
      <c r="F694" s="32"/>
      <c r="H694" s="30"/>
      <c r="I694" s="33"/>
      <c r="J694" s="30"/>
      <c r="K694" s="32"/>
      <c r="L694" s="30"/>
      <c r="M694" s="8">
        <f t="shared" si="5"/>
        <v>0</v>
      </c>
      <c r="N694" s="9"/>
      <c r="O694" s="9"/>
      <c r="P694" s="9"/>
      <c r="Q694" s="9"/>
      <c r="R694" s="9"/>
      <c r="S694" s="9"/>
      <c r="T694" s="9"/>
    </row>
    <row r="695" spans="2:20" ht="12.75" x14ac:dyDescent="0.2">
      <c r="B695" s="32"/>
      <c r="D695" s="32"/>
      <c r="F695" s="32"/>
      <c r="H695" s="30"/>
      <c r="I695" s="33"/>
      <c r="J695" s="30"/>
      <c r="K695" s="32"/>
      <c r="L695" s="30"/>
      <c r="M695" s="8">
        <f t="shared" si="5"/>
        <v>0</v>
      </c>
      <c r="N695" s="9"/>
      <c r="O695" s="9"/>
      <c r="P695" s="9"/>
      <c r="Q695" s="9"/>
      <c r="R695" s="9"/>
      <c r="S695" s="9"/>
      <c r="T695" s="9"/>
    </row>
    <row r="696" spans="2:20" ht="12.75" x14ac:dyDescent="0.2">
      <c r="B696" s="32"/>
      <c r="D696" s="32"/>
      <c r="F696" s="32"/>
      <c r="H696" s="30"/>
      <c r="I696" s="33"/>
      <c r="J696" s="30"/>
      <c r="K696" s="32"/>
      <c r="L696" s="30"/>
      <c r="M696" s="8">
        <f t="shared" si="5"/>
        <v>0</v>
      </c>
      <c r="N696" s="9"/>
      <c r="O696" s="9"/>
      <c r="P696" s="9"/>
      <c r="Q696" s="9"/>
      <c r="R696" s="9"/>
      <c r="S696" s="9"/>
      <c r="T696" s="9"/>
    </row>
    <row r="697" spans="2:20" ht="12.75" x14ac:dyDescent="0.2">
      <c r="B697" s="32"/>
      <c r="D697" s="32"/>
      <c r="F697" s="32"/>
      <c r="H697" s="30"/>
      <c r="I697" s="33"/>
      <c r="J697" s="30"/>
      <c r="K697" s="32"/>
      <c r="L697" s="30"/>
      <c r="M697" s="8">
        <f t="shared" si="5"/>
        <v>0</v>
      </c>
      <c r="N697" s="9"/>
      <c r="O697" s="9"/>
      <c r="P697" s="9"/>
      <c r="Q697" s="9"/>
      <c r="R697" s="9"/>
      <c r="S697" s="9"/>
      <c r="T697" s="9"/>
    </row>
    <row r="698" spans="2:20" ht="12.75" x14ac:dyDescent="0.2">
      <c r="B698" s="32"/>
      <c r="D698" s="32"/>
      <c r="F698" s="32"/>
      <c r="H698" s="30"/>
      <c r="I698" s="33"/>
      <c r="J698" s="30"/>
      <c r="K698" s="32"/>
      <c r="L698" s="30"/>
      <c r="M698" s="8">
        <f t="shared" si="5"/>
        <v>0</v>
      </c>
      <c r="N698" s="9"/>
      <c r="O698" s="9"/>
      <c r="P698" s="9"/>
      <c r="Q698" s="9"/>
      <c r="R698" s="9"/>
      <c r="S698" s="9"/>
      <c r="T698" s="9"/>
    </row>
    <row r="699" spans="2:20" ht="12.75" x14ac:dyDescent="0.2">
      <c r="B699" s="32"/>
      <c r="D699" s="32"/>
      <c r="F699" s="32"/>
      <c r="H699" s="30"/>
      <c r="I699" s="33"/>
      <c r="J699" s="30"/>
      <c r="K699" s="32"/>
      <c r="L699" s="30"/>
      <c r="M699" s="8">
        <f t="shared" si="5"/>
        <v>0</v>
      </c>
      <c r="N699" s="9"/>
      <c r="O699" s="9"/>
      <c r="P699" s="9"/>
      <c r="Q699" s="9"/>
      <c r="R699" s="9"/>
      <c r="S699" s="9"/>
      <c r="T699" s="9"/>
    </row>
    <row r="700" spans="2:20" ht="12.75" x14ac:dyDescent="0.2">
      <c r="B700" s="32"/>
      <c r="D700" s="32"/>
      <c r="F700" s="32"/>
      <c r="H700" s="30"/>
      <c r="I700" s="33"/>
      <c r="J700" s="30"/>
      <c r="K700" s="32"/>
      <c r="L700" s="30"/>
      <c r="M700" s="8">
        <f t="shared" si="5"/>
        <v>0</v>
      </c>
      <c r="N700" s="9"/>
      <c r="O700" s="9"/>
      <c r="P700" s="9"/>
      <c r="Q700" s="9"/>
      <c r="R700" s="9"/>
      <c r="S700" s="9"/>
      <c r="T700" s="9"/>
    </row>
    <row r="701" spans="2:20" ht="12.75" x14ac:dyDescent="0.2">
      <c r="B701" s="32"/>
      <c r="D701" s="32"/>
      <c r="F701" s="32"/>
      <c r="H701" s="30"/>
      <c r="I701" s="33"/>
      <c r="J701" s="30"/>
      <c r="K701" s="32"/>
      <c r="L701" s="30"/>
      <c r="M701" s="8">
        <f t="shared" si="5"/>
        <v>0</v>
      </c>
      <c r="N701" s="9"/>
      <c r="O701" s="9"/>
      <c r="P701" s="9"/>
      <c r="Q701" s="9"/>
      <c r="R701" s="9"/>
      <c r="S701" s="9"/>
      <c r="T701" s="9"/>
    </row>
    <row r="702" spans="2:20" ht="12.75" x14ac:dyDescent="0.2">
      <c r="B702" s="32"/>
      <c r="D702" s="32"/>
      <c r="F702" s="32"/>
      <c r="H702" s="30"/>
      <c r="I702" s="33"/>
      <c r="J702" s="30"/>
      <c r="K702" s="32"/>
      <c r="L702" s="30"/>
      <c r="M702" s="8">
        <f t="shared" si="5"/>
        <v>0</v>
      </c>
      <c r="N702" s="9"/>
      <c r="O702" s="9"/>
      <c r="P702" s="9"/>
      <c r="Q702" s="9"/>
      <c r="R702" s="9"/>
      <c r="S702" s="9"/>
      <c r="T702" s="9"/>
    </row>
    <row r="703" spans="2:20" ht="12.75" x14ac:dyDescent="0.2">
      <c r="B703" s="32"/>
      <c r="D703" s="32"/>
      <c r="F703" s="32"/>
      <c r="H703" s="30"/>
      <c r="I703" s="33"/>
      <c r="J703" s="30"/>
      <c r="K703" s="32"/>
      <c r="L703" s="30"/>
      <c r="M703" s="8">
        <f t="shared" si="5"/>
        <v>0</v>
      </c>
      <c r="N703" s="9"/>
      <c r="O703" s="9"/>
      <c r="P703" s="9"/>
      <c r="Q703" s="9"/>
      <c r="R703" s="9"/>
      <c r="S703" s="9"/>
      <c r="T703" s="9"/>
    </row>
    <row r="704" spans="2:20" ht="12.75" x14ac:dyDescent="0.2">
      <c r="B704" s="32"/>
      <c r="D704" s="32"/>
      <c r="F704" s="32"/>
      <c r="H704" s="30"/>
      <c r="I704" s="33"/>
      <c r="J704" s="30"/>
      <c r="K704" s="32"/>
      <c r="L704" s="30"/>
      <c r="M704" s="8">
        <f t="shared" si="5"/>
        <v>0</v>
      </c>
      <c r="N704" s="9"/>
      <c r="O704" s="9"/>
      <c r="P704" s="9"/>
      <c r="Q704" s="9"/>
      <c r="R704" s="9"/>
      <c r="S704" s="9"/>
      <c r="T704" s="9"/>
    </row>
    <row r="705" spans="2:20" ht="12.75" x14ac:dyDescent="0.2">
      <c r="B705" s="32"/>
      <c r="D705" s="32"/>
      <c r="F705" s="32"/>
      <c r="H705" s="30"/>
      <c r="I705" s="33"/>
      <c r="J705" s="30"/>
      <c r="K705" s="32"/>
      <c r="L705" s="30"/>
      <c r="M705" s="8">
        <f t="shared" si="5"/>
        <v>0</v>
      </c>
      <c r="N705" s="9"/>
      <c r="O705" s="9"/>
      <c r="P705" s="9"/>
      <c r="Q705" s="9"/>
      <c r="R705" s="9"/>
      <c r="S705" s="9"/>
      <c r="T705" s="9"/>
    </row>
    <row r="706" spans="2:20" ht="12.75" x14ac:dyDescent="0.2">
      <c r="B706" s="32"/>
      <c r="D706" s="32"/>
      <c r="F706" s="32"/>
      <c r="H706" s="30"/>
      <c r="I706" s="33"/>
      <c r="J706" s="30"/>
      <c r="K706" s="32"/>
      <c r="L706" s="30"/>
      <c r="M706" s="8">
        <f t="shared" si="5"/>
        <v>0</v>
      </c>
      <c r="N706" s="9"/>
      <c r="O706" s="9"/>
      <c r="P706" s="9"/>
      <c r="Q706" s="9"/>
      <c r="R706" s="9"/>
      <c r="S706" s="9"/>
      <c r="T706" s="9"/>
    </row>
    <row r="707" spans="2:20" ht="12.75" x14ac:dyDescent="0.2">
      <c r="B707" s="32"/>
      <c r="D707" s="32"/>
      <c r="F707" s="32"/>
      <c r="H707" s="30"/>
      <c r="I707" s="33"/>
      <c r="J707" s="30"/>
      <c r="K707" s="32"/>
      <c r="L707" s="30"/>
      <c r="M707" s="8">
        <f t="shared" si="5"/>
        <v>0</v>
      </c>
      <c r="N707" s="9"/>
      <c r="O707" s="9"/>
      <c r="P707" s="9"/>
      <c r="Q707" s="9"/>
      <c r="R707" s="9"/>
      <c r="S707" s="9"/>
      <c r="T707" s="9"/>
    </row>
    <row r="708" spans="2:20" ht="12.75" x14ac:dyDescent="0.2">
      <c r="B708" s="32"/>
      <c r="D708" s="32"/>
      <c r="F708" s="32"/>
      <c r="H708" s="30"/>
      <c r="I708" s="33"/>
      <c r="J708" s="30"/>
      <c r="K708" s="32"/>
      <c r="L708" s="30"/>
      <c r="M708" s="8">
        <f t="shared" si="5"/>
        <v>0</v>
      </c>
      <c r="N708" s="9"/>
      <c r="O708" s="9"/>
      <c r="P708" s="9"/>
      <c r="Q708" s="9"/>
      <c r="R708" s="9"/>
      <c r="S708" s="9"/>
      <c r="T708" s="9"/>
    </row>
    <row r="709" spans="2:20" ht="12.75" x14ac:dyDescent="0.2">
      <c r="B709" s="32"/>
      <c r="D709" s="32"/>
      <c r="F709" s="32"/>
      <c r="H709" s="30"/>
      <c r="I709" s="33"/>
      <c r="J709" s="30"/>
      <c r="K709" s="32"/>
      <c r="L709" s="30"/>
      <c r="M709" s="8">
        <f t="shared" si="5"/>
        <v>0</v>
      </c>
      <c r="N709" s="9"/>
      <c r="O709" s="9"/>
      <c r="P709" s="9"/>
      <c r="Q709" s="9"/>
      <c r="R709" s="9"/>
      <c r="S709" s="9"/>
      <c r="T709" s="9"/>
    </row>
    <row r="710" spans="2:20" ht="12.75" x14ac:dyDescent="0.2">
      <c r="B710" s="32"/>
      <c r="D710" s="32"/>
      <c r="F710" s="32"/>
      <c r="H710" s="30"/>
      <c r="I710" s="33"/>
      <c r="J710" s="30"/>
      <c r="K710" s="32"/>
      <c r="L710" s="30"/>
      <c r="M710" s="8">
        <f t="shared" si="5"/>
        <v>0</v>
      </c>
      <c r="N710" s="9"/>
      <c r="O710" s="9"/>
      <c r="P710" s="9"/>
      <c r="Q710" s="9"/>
      <c r="R710" s="9"/>
      <c r="S710" s="9"/>
      <c r="T710" s="9"/>
    </row>
    <row r="711" spans="2:20" ht="12.75" x14ac:dyDescent="0.2">
      <c r="B711" s="32"/>
      <c r="D711" s="32"/>
      <c r="F711" s="32"/>
      <c r="H711" s="30"/>
      <c r="I711" s="33"/>
      <c r="J711" s="30"/>
      <c r="K711" s="32"/>
      <c r="L711" s="30"/>
      <c r="M711" s="8">
        <f t="shared" si="5"/>
        <v>0</v>
      </c>
      <c r="N711" s="9"/>
      <c r="O711" s="9"/>
      <c r="P711" s="9"/>
      <c r="Q711" s="9"/>
      <c r="R711" s="9"/>
      <c r="S711" s="9"/>
      <c r="T711" s="9"/>
    </row>
    <row r="712" spans="2:20" ht="12.75" x14ac:dyDescent="0.2">
      <c r="B712" s="32"/>
      <c r="D712" s="32"/>
      <c r="F712" s="32"/>
      <c r="H712" s="30"/>
      <c r="I712" s="33"/>
      <c r="J712" s="30"/>
      <c r="K712" s="32"/>
      <c r="L712" s="30"/>
      <c r="M712" s="8">
        <f t="shared" si="5"/>
        <v>0</v>
      </c>
      <c r="N712" s="9"/>
      <c r="O712" s="9"/>
      <c r="P712" s="9"/>
      <c r="Q712" s="9"/>
      <c r="R712" s="9"/>
      <c r="S712" s="9"/>
      <c r="T712" s="9"/>
    </row>
    <row r="713" spans="2:20" ht="12.75" x14ac:dyDescent="0.2">
      <c r="B713" s="32"/>
      <c r="D713" s="32"/>
      <c r="F713" s="32"/>
      <c r="H713" s="30"/>
      <c r="I713" s="33"/>
      <c r="J713" s="30"/>
      <c r="K713" s="32"/>
      <c r="L713" s="30"/>
      <c r="M713" s="8">
        <f t="shared" si="5"/>
        <v>0</v>
      </c>
      <c r="N713" s="9"/>
      <c r="O713" s="9"/>
      <c r="P713" s="9"/>
      <c r="Q713" s="9"/>
      <c r="R713" s="9"/>
      <c r="S713" s="9"/>
      <c r="T713" s="9"/>
    </row>
    <row r="714" spans="2:20" ht="12.75" x14ac:dyDescent="0.2">
      <c r="B714" s="32"/>
      <c r="D714" s="32"/>
      <c r="F714" s="32"/>
      <c r="H714" s="30"/>
      <c r="I714" s="33"/>
      <c r="J714" s="30"/>
      <c r="K714" s="32"/>
      <c r="L714" s="30"/>
      <c r="M714" s="8">
        <f t="shared" si="5"/>
        <v>0</v>
      </c>
      <c r="N714" s="9"/>
      <c r="O714" s="9"/>
      <c r="P714" s="9"/>
      <c r="Q714" s="9"/>
      <c r="R714" s="9"/>
      <c r="S714" s="9"/>
      <c r="T714" s="9"/>
    </row>
    <row r="715" spans="2:20" ht="12.75" x14ac:dyDescent="0.2">
      <c r="B715" s="32"/>
      <c r="D715" s="32"/>
      <c r="F715" s="32"/>
      <c r="H715" s="30"/>
      <c r="I715" s="33"/>
      <c r="J715" s="30"/>
      <c r="K715" s="32"/>
      <c r="L715" s="30"/>
      <c r="M715" s="8">
        <f t="shared" si="5"/>
        <v>0</v>
      </c>
      <c r="N715" s="9"/>
      <c r="O715" s="9"/>
      <c r="P715" s="9"/>
      <c r="Q715" s="9"/>
      <c r="R715" s="9"/>
      <c r="S715" s="9"/>
      <c r="T715" s="9"/>
    </row>
    <row r="716" spans="2:20" ht="12.75" x14ac:dyDescent="0.2">
      <c r="B716" s="32"/>
      <c r="D716" s="32"/>
      <c r="F716" s="32"/>
      <c r="H716" s="30"/>
      <c r="I716" s="33"/>
      <c r="J716" s="30"/>
      <c r="K716" s="32"/>
      <c r="L716" s="30"/>
      <c r="M716" s="8">
        <f t="shared" si="5"/>
        <v>0</v>
      </c>
      <c r="N716" s="9"/>
      <c r="O716" s="9"/>
      <c r="P716" s="9"/>
      <c r="Q716" s="9"/>
      <c r="R716" s="9"/>
      <c r="S716" s="9"/>
      <c r="T716" s="9"/>
    </row>
    <row r="717" spans="2:20" ht="12.75" x14ac:dyDescent="0.2">
      <c r="B717" s="32"/>
      <c r="D717" s="32"/>
      <c r="F717" s="32"/>
      <c r="H717" s="30"/>
      <c r="I717" s="33"/>
      <c r="J717" s="30"/>
      <c r="K717" s="32"/>
      <c r="L717" s="30"/>
      <c r="M717" s="8">
        <f t="shared" si="5"/>
        <v>0</v>
      </c>
      <c r="N717" s="9"/>
      <c r="O717" s="9"/>
      <c r="P717" s="9"/>
      <c r="Q717" s="9"/>
      <c r="R717" s="9"/>
      <c r="S717" s="9"/>
      <c r="T717" s="9"/>
    </row>
    <row r="718" spans="2:20" ht="12.75" x14ac:dyDescent="0.2">
      <c r="B718" s="32"/>
      <c r="D718" s="32"/>
      <c r="F718" s="32"/>
      <c r="H718" s="30"/>
      <c r="I718" s="33"/>
      <c r="J718" s="30"/>
      <c r="K718" s="32"/>
      <c r="L718" s="30"/>
      <c r="M718" s="8">
        <f t="shared" si="5"/>
        <v>0</v>
      </c>
      <c r="N718" s="9"/>
      <c r="O718" s="9"/>
      <c r="P718" s="9"/>
      <c r="Q718" s="9"/>
      <c r="R718" s="9"/>
      <c r="S718" s="9"/>
      <c r="T718" s="9"/>
    </row>
    <row r="719" spans="2:20" ht="12.75" x14ac:dyDescent="0.2">
      <c r="B719" s="32"/>
      <c r="D719" s="32"/>
      <c r="F719" s="32"/>
      <c r="H719" s="30"/>
      <c r="I719" s="33"/>
      <c r="J719" s="30"/>
      <c r="K719" s="32"/>
      <c r="L719" s="30"/>
      <c r="M719" s="8">
        <f t="shared" si="5"/>
        <v>0</v>
      </c>
      <c r="N719" s="9"/>
      <c r="O719" s="9"/>
      <c r="P719" s="9"/>
      <c r="Q719" s="9"/>
      <c r="R719" s="9"/>
      <c r="S719" s="9"/>
      <c r="T719" s="9"/>
    </row>
    <row r="720" spans="2:20" ht="12.75" x14ac:dyDescent="0.2">
      <c r="B720" s="32"/>
      <c r="D720" s="32"/>
      <c r="F720" s="32"/>
      <c r="H720" s="30"/>
      <c r="I720" s="33"/>
      <c r="J720" s="30"/>
      <c r="K720" s="32"/>
      <c r="L720" s="30"/>
      <c r="M720" s="8">
        <f t="shared" si="5"/>
        <v>0</v>
      </c>
      <c r="N720" s="9"/>
      <c r="O720" s="9"/>
      <c r="P720" s="9"/>
      <c r="Q720" s="9"/>
      <c r="R720" s="9"/>
      <c r="S720" s="9"/>
      <c r="T720" s="9"/>
    </row>
    <row r="721" spans="2:20" ht="12.75" x14ac:dyDescent="0.2">
      <c r="B721" s="32"/>
      <c r="D721" s="32"/>
      <c r="F721" s="32"/>
      <c r="H721" s="30"/>
      <c r="I721" s="33"/>
      <c r="J721" s="30"/>
      <c r="K721" s="32"/>
      <c r="L721" s="30"/>
      <c r="M721" s="8">
        <f t="shared" si="5"/>
        <v>0</v>
      </c>
      <c r="N721" s="9"/>
      <c r="O721" s="9"/>
      <c r="P721" s="9"/>
      <c r="Q721" s="9"/>
      <c r="R721" s="9"/>
      <c r="S721" s="9"/>
      <c r="T721" s="9"/>
    </row>
    <row r="722" spans="2:20" ht="12.75" x14ac:dyDescent="0.2">
      <c r="B722" s="32"/>
      <c r="D722" s="32"/>
      <c r="F722" s="32"/>
      <c r="H722" s="30"/>
      <c r="I722" s="33"/>
      <c r="J722" s="30"/>
      <c r="K722" s="32"/>
      <c r="L722" s="30"/>
      <c r="M722" s="8">
        <f t="shared" si="5"/>
        <v>0</v>
      </c>
      <c r="N722" s="9"/>
      <c r="O722" s="9"/>
      <c r="P722" s="9"/>
      <c r="Q722" s="9"/>
      <c r="R722" s="9"/>
      <c r="S722" s="9"/>
      <c r="T722" s="9"/>
    </row>
    <row r="723" spans="2:20" ht="12.75" x14ac:dyDescent="0.2">
      <c r="B723" s="32"/>
      <c r="D723" s="32"/>
      <c r="F723" s="32"/>
      <c r="H723" s="30"/>
      <c r="I723" s="33"/>
      <c r="J723" s="30"/>
      <c r="K723" s="32"/>
      <c r="L723" s="30"/>
      <c r="M723" s="8">
        <f t="shared" si="5"/>
        <v>0</v>
      </c>
      <c r="N723" s="9"/>
      <c r="O723" s="9"/>
      <c r="P723" s="9"/>
      <c r="Q723" s="9"/>
      <c r="R723" s="9"/>
      <c r="S723" s="9"/>
      <c r="T723" s="9"/>
    </row>
    <row r="724" spans="2:20" ht="12.75" x14ac:dyDescent="0.2">
      <c r="B724" s="32"/>
      <c r="D724" s="32"/>
      <c r="F724" s="32"/>
      <c r="H724" s="30"/>
      <c r="I724" s="33"/>
      <c r="J724" s="30"/>
      <c r="K724" s="32"/>
      <c r="L724" s="30"/>
      <c r="M724" s="8">
        <f t="shared" si="5"/>
        <v>0</v>
      </c>
      <c r="N724" s="9"/>
      <c r="O724" s="9"/>
      <c r="P724" s="9"/>
      <c r="Q724" s="9"/>
      <c r="R724" s="9"/>
      <c r="S724" s="9"/>
      <c r="T724" s="9"/>
    </row>
    <row r="725" spans="2:20" ht="12.75" x14ac:dyDescent="0.2">
      <c r="B725" s="32"/>
      <c r="D725" s="32"/>
      <c r="F725" s="32"/>
      <c r="H725" s="30"/>
      <c r="I725" s="33"/>
      <c r="J725" s="30"/>
      <c r="K725" s="32"/>
      <c r="L725" s="30"/>
      <c r="M725" s="8">
        <f t="shared" si="5"/>
        <v>0</v>
      </c>
      <c r="N725" s="9"/>
      <c r="O725" s="9"/>
      <c r="P725" s="9"/>
      <c r="Q725" s="9"/>
      <c r="R725" s="9"/>
      <c r="S725" s="9"/>
      <c r="T725" s="9"/>
    </row>
    <row r="726" spans="2:20" ht="12.75" x14ac:dyDescent="0.2">
      <c r="B726" s="32"/>
      <c r="D726" s="32"/>
      <c r="F726" s="32"/>
      <c r="H726" s="30"/>
      <c r="I726" s="33"/>
      <c r="J726" s="30"/>
      <c r="K726" s="32"/>
      <c r="L726" s="30"/>
      <c r="M726" s="8">
        <f t="shared" si="5"/>
        <v>0</v>
      </c>
      <c r="N726" s="9"/>
      <c r="O726" s="9"/>
      <c r="P726" s="9"/>
      <c r="Q726" s="9"/>
      <c r="R726" s="9"/>
      <c r="S726" s="9"/>
      <c r="T726" s="9"/>
    </row>
    <row r="727" spans="2:20" ht="12.75" x14ac:dyDescent="0.2">
      <c r="B727" s="32"/>
      <c r="D727" s="32"/>
      <c r="F727" s="32"/>
      <c r="H727" s="30"/>
      <c r="I727" s="33"/>
      <c r="J727" s="30"/>
      <c r="K727" s="32"/>
      <c r="L727" s="30"/>
      <c r="M727" s="8">
        <f t="shared" si="5"/>
        <v>0</v>
      </c>
      <c r="N727" s="9"/>
      <c r="O727" s="9"/>
      <c r="P727" s="9"/>
      <c r="Q727" s="9"/>
      <c r="R727" s="9"/>
      <c r="S727" s="9"/>
      <c r="T727" s="9"/>
    </row>
    <row r="728" spans="2:20" ht="12.75" x14ac:dyDescent="0.2">
      <c r="B728" s="32"/>
      <c r="D728" s="32"/>
      <c r="F728" s="32"/>
      <c r="H728" s="30"/>
      <c r="I728" s="33"/>
      <c r="J728" s="30"/>
      <c r="K728" s="32"/>
      <c r="L728" s="30"/>
      <c r="M728" s="8">
        <f t="shared" si="5"/>
        <v>0</v>
      </c>
      <c r="N728" s="9"/>
      <c r="O728" s="9"/>
      <c r="P728" s="9"/>
      <c r="Q728" s="9"/>
      <c r="R728" s="9"/>
      <c r="S728" s="9"/>
      <c r="T728" s="9"/>
    </row>
    <row r="729" spans="2:20" ht="12.75" x14ac:dyDescent="0.2">
      <c r="B729" s="32"/>
      <c r="D729" s="32"/>
      <c r="F729" s="32"/>
      <c r="H729" s="30"/>
      <c r="I729" s="33"/>
      <c r="J729" s="30"/>
      <c r="K729" s="32"/>
      <c r="L729" s="30"/>
      <c r="M729" s="8">
        <f t="shared" si="5"/>
        <v>0</v>
      </c>
      <c r="N729" s="9"/>
      <c r="O729" s="9"/>
      <c r="P729" s="9"/>
      <c r="Q729" s="9"/>
      <c r="R729" s="9"/>
      <c r="S729" s="9"/>
      <c r="T729" s="9"/>
    </row>
    <row r="730" spans="2:20" ht="12.75" x14ac:dyDescent="0.2">
      <c r="B730" s="32"/>
      <c r="D730" s="32"/>
      <c r="F730" s="32"/>
      <c r="H730" s="30"/>
      <c r="I730" s="33"/>
      <c r="J730" s="30"/>
      <c r="K730" s="32"/>
      <c r="L730" s="30"/>
      <c r="M730" s="8">
        <f t="shared" si="5"/>
        <v>0</v>
      </c>
      <c r="N730" s="9"/>
      <c r="O730" s="9"/>
      <c r="P730" s="9"/>
      <c r="Q730" s="9"/>
      <c r="R730" s="9"/>
      <c r="S730" s="9"/>
      <c r="T730" s="9"/>
    </row>
    <row r="731" spans="2:20" ht="12.75" x14ac:dyDescent="0.2">
      <c r="B731" s="32"/>
      <c r="D731" s="32"/>
      <c r="F731" s="32"/>
      <c r="H731" s="30"/>
      <c r="I731" s="33"/>
      <c r="J731" s="30"/>
      <c r="K731" s="32"/>
      <c r="L731" s="30"/>
      <c r="M731" s="8">
        <f t="shared" si="5"/>
        <v>0</v>
      </c>
      <c r="N731" s="9"/>
      <c r="O731" s="9"/>
      <c r="P731" s="9"/>
      <c r="Q731" s="9"/>
      <c r="R731" s="9"/>
      <c r="S731" s="9"/>
      <c r="T731" s="9"/>
    </row>
    <row r="732" spans="2:20" ht="12.75" x14ac:dyDescent="0.2">
      <c r="B732" s="32"/>
      <c r="D732" s="32"/>
      <c r="F732" s="32"/>
      <c r="H732" s="30"/>
      <c r="I732" s="33"/>
      <c r="J732" s="30"/>
      <c r="K732" s="32"/>
      <c r="L732" s="30"/>
      <c r="M732" s="8">
        <f t="shared" si="5"/>
        <v>0</v>
      </c>
      <c r="N732" s="9"/>
      <c r="O732" s="9"/>
      <c r="P732" s="9"/>
      <c r="Q732" s="9"/>
      <c r="R732" s="9"/>
      <c r="S732" s="9"/>
      <c r="T732" s="9"/>
    </row>
    <row r="733" spans="2:20" ht="12.75" x14ac:dyDescent="0.2">
      <c r="B733" s="32"/>
      <c r="D733" s="32"/>
      <c r="F733" s="32"/>
      <c r="H733" s="30"/>
      <c r="I733" s="33"/>
      <c r="J733" s="30"/>
      <c r="K733" s="32"/>
      <c r="L733" s="30"/>
      <c r="M733" s="8">
        <f t="shared" si="5"/>
        <v>0</v>
      </c>
      <c r="N733" s="9"/>
      <c r="O733" s="9"/>
      <c r="P733" s="9"/>
      <c r="Q733" s="9"/>
      <c r="R733" s="9"/>
      <c r="S733" s="9"/>
      <c r="T733" s="9"/>
    </row>
    <row r="734" spans="2:20" ht="12.75" x14ac:dyDescent="0.2">
      <c r="B734" s="32"/>
      <c r="D734" s="32"/>
      <c r="F734" s="32"/>
      <c r="H734" s="30"/>
      <c r="I734" s="33"/>
      <c r="J734" s="30"/>
      <c r="K734" s="32"/>
      <c r="L734" s="30"/>
      <c r="M734" s="8">
        <f t="shared" si="5"/>
        <v>0</v>
      </c>
      <c r="N734" s="9"/>
      <c r="O734" s="9"/>
      <c r="P734" s="9"/>
      <c r="Q734" s="9"/>
      <c r="R734" s="9"/>
      <c r="S734" s="9"/>
      <c r="T734" s="9"/>
    </row>
    <row r="735" spans="2:20" ht="12.75" x14ac:dyDescent="0.2">
      <c r="B735" s="32"/>
      <c r="D735" s="32"/>
      <c r="F735" s="32"/>
      <c r="H735" s="30"/>
      <c r="I735" s="33"/>
      <c r="J735" s="30"/>
      <c r="K735" s="32"/>
      <c r="L735" s="30"/>
      <c r="M735" s="8">
        <f t="shared" si="5"/>
        <v>0</v>
      </c>
      <c r="N735" s="9"/>
      <c r="O735" s="9"/>
      <c r="P735" s="9"/>
      <c r="Q735" s="9"/>
      <c r="R735" s="9"/>
      <c r="S735" s="9"/>
      <c r="T735" s="9"/>
    </row>
    <row r="736" spans="2:20" ht="12.75" x14ac:dyDescent="0.2">
      <c r="B736" s="32"/>
      <c r="D736" s="32"/>
      <c r="F736" s="32"/>
      <c r="H736" s="30"/>
      <c r="I736" s="33"/>
      <c r="J736" s="30"/>
      <c r="K736" s="32"/>
      <c r="L736" s="30"/>
      <c r="M736" s="8">
        <f t="shared" si="5"/>
        <v>0</v>
      </c>
      <c r="N736" s="9"/>
      <c r="O736" s="9"/>
      <c r="P736" s="9"/>
      <c r="Q736" s="9"/>
      <c r="R736" s="9"/>
      <c r="S736" s="9"/>
      <c r="T736" s="9"/>
    </row>
    <row r="737" spans="2:20" ht="12.75" x14ac:dyDescent="0.2">
      <c r="B737" s="32"/>
      <c r="D737" s="32"/>
      <c r="F737" s="32"/>
      <c r="H737" s="30"/>
      <c r="I737" s="33"/>
      <c r="J737" s="30"/>
      <c r="K737" s="32"/>
      <c r="L737" s="30"/>
      <c r="M737" s="8">
        <f t="shared" si="5"/>
        <v>0</v>
      </c>
      <c r="N737" s="9"/>
      <c r="O737" s="9"/>
      <c r="P737" s="9"/>
      <c r="Q737" s="9"/>
      <c r="R737" s="9"/>
      <c r="S737" s="9"/>
      <c r="T737" s="9"/>
    </row>
    <row r="738" spans="2:20" ht="12.75" x14ac:dyDescent="0.2">
      <c r="B738" s="32"/>
      <c r="D738" s="32"/>
      <c r="F738" s="32"/>
      <c r="H738" s="30"/>
      <c r="I738" s="33"/>
      <c r="J738" s="30"/>
      <c r="K738" s="32"/>
      <c r="L738" s="30"/>
      <c r="M738" s="8">
        <f t="shared" si="5"/>
        <v>0</v>
      </c>
      <c r="N738" s="9"/>
      <c r="O738" s="9"/>
      <c r="P738" s="9"/>
      <c r="Q738" s="9"/>
      <c r="R738" s="9"/>
      <c r="S738" s="9"/>
      <c r="T738" s="9"/>
    </row>
    <row r="739" spans="2:20" ht="12.75" x14ac:dyDescent="0.2">
      <c r="B739" s="32"/>
      <c r="D739" s="32"/>
      <c r="F739" s="32"/>
      <c r="H739" s="30"/>
      <c r="I739" s="33"/>
      <c r="J739" s="30"/>
      <c r="K739" s="32"/>
      <c r="L739" s="30"/>
      <c r="M739" s="8">
        <f t="shared" si="5"/>
        <v>0</v>
      </c>
      <c r="N739" s="9"/>
      <c r="O739" s="9"/>
      <c r="P739" s="9"/>
      <c r="Q739" s="9"/>
      <c r="R739" s="9"/>
      <c r="S739" s="9"/>
      <c r="T739" s="9"/>
    </row>
    <row r="740" spans="2:20" ht="12.75" x14ac:dyDescent="0.2">
      <c r="B740" s="32"/>
      <c r="D740" s="32"/>
      <c r="F740" s="32"/>
      <c r="H740" s="30"/>
      <c r="I740" s="33"/>
      <c r="J740" s="30"/>
      <c r="K740" s="32"/>
      <c r="L740" s="30"/>
      <c r="M740" s="8">
        <f t="shared" si="5"/>
        <v>0</v>
      </c>
      <c r="N740" s="9"/>
      <c r="O740" s="9"/>
      <c r="P740" s="9"/>
      <c r="Q740" s="9"/>
      <c r="R740" s="9"/>
      <c r="S740" s="9"/>
      <c r="T740" s="9"/>
    </row>
    <row r="741" spans="2:20" ht="12.75" x14ac:dyDescent="0.2">
      <c r="B741" s="32"/>
      <c r="D741" s="32"/>
      <c r="F741" s="32"/>
      <c r="H741" s="30"/>
      <c r="I741" s="33"/>
      <c r="J741" s="30"/>
      <c r="K741" s="32"/>
      <c r="L741" s="30"/>
      <c r="M741" s="8">
        <f t="shared" si="5"/>
        <v>0</v>
      </c>
      <c r="N741" s="9"/>
      <c r="O741" s="9"/>
      <c r="P741" s="9"/>
      <c r="Q741" s="9"/>
      <c r="R741" s="9"/>
      <c r="S741" s="9"/>
      <c r="T741" s="9"/>
    </row>
    <row r="742" spans="2:20" ht="12.75" x14ac:dyDescent="0.2">
      <c r="B742" s="32"/>
      <c r="D742" s="32"/>
      <c r="F742" s="32"/>
      <c r="H742" s="30"/>
      <c r="I742" s="33"/>
      <c r="J742" s="30"/>
      <c r="K742" s="32"/>
      <c r="L742" s="30"/>
      <c r="M742" s="8">
        <f t="shared" si="5"/>
        <v>0</v>
      </c>
      <c r="N742" s="9"/>
      <c r="O742" s="9"/>
      <c r="P742" s="9"/>
      <c r="Q742" s="9"/>
      <c r="R742" s="9"/>
      <c r="S742" s="9"/>
      <c r="T742" s="9"/>
    </row>
    <row r="743" spans="2:20" ht="12.75" x14ac:dyDescent="0.2">
      <c r="B743" s="32"/>
      <c r="D743" s="32"/>
      <c r="F743" s="32"/>
      <c r="H743" s="30"/>
      <c r="I743" s="33"/>
      <c r="J743" s="30"/>
      <c r="K743" s="32"/>
      <c r="L743" s="30"/>
      <c r="M743" s="8">
        <f t="shared" si="5"/>
        <v>0</v>
      </c>
      <c r="N743" s="9"/>
      <c r="O743" s="9"/>
      <c r="P743" s="9"/>
      <c r="Q743" s="9"/>
      <c r="R743" s="9"/>
      <c r="S743" s="9"/>
      <c r="T743" s="9"/>
    </row>
    <row r="744" spans="2:20" ht="12.75" x14ac:dyDescent="0.2">
      <c r="B744" s="32"/>
      <c r="D744" s="32"/>
      <c r="F744" s="32"/>
      <c r="H744" s="30"/>
      <c r="I744" s="33"/>
      <c r="J744" s="30"/>
      <c r="K744" s="32"/>
      <c r="L744" s="30"/>
      <c r="M744" s="8">
        <f t="shared" si="5"/>
        <v>0</v>
      </c>
      <c r="N744" s="9"/>
      <c r="O744" s="9"/>
      <c r="P744" s="9"/>
      <c r="Q744" s="9"/>
      <c r="R744" s="9"/>
      <c r="S744" s="9"/>
      <c r="T744" s="9"/>
    </row>
    <row r="745" spans="2:20" ht="12.75" x14ac:dyDescent="0.2">
      <c r="B745" s="32"/>
      <c r="D745" s="32"/>
      <c r="F745" s="32"/>
      <c r="H745" s="30"/>
      <c r="I745" s="33"/>
      <c r="J745" s="30"/>
      <c r="K745" s="32"/>
      <c r="L745" s="30"/>
      <c r="M745" s="8">
        <f t="shared" si="5"/>
        <v>0</v>
      </c>
      <c r="N745" s="9"/>
      <c r="O745" s="9"/>
      <c r="P745" s="9"/>
      <c r="Q745" s="9"/>
      <c r="R745" s="9"/>
      <c r="S745" s="9"/>
      <c r="T745" s="9"/>
    </row>
    <row r="746" spans="2:20" ht="12.75" x14ac:dyDescent="0.2">
      <c r="B746" s="32"/>
      <c r="D746" s="32"/>
      <c r="F746" s="32"/>
      <c r="H746" s="30"/>
      <c r="I746" s="33"/>
      <c r="J746" s="30"/>
      <c r="K746" s="32"/>
      <c r="L746" s="30"/>
      <c r="M746" s="8">
        <f t="shared" si="5"/>
        <v>0</v>
      </c>
      <c r="N746" s="9"/>
      <c r="O746" s="9"/>
      <c r="P746" s="9"/>
      <c r="Q746" s="9"/>
      <c r="R746" s="9"/>
      <c r="S746" s="9"/>
      <c r="T746" s="9"/>
    </row>
    <row r="747" spans="2:20" ht="12.75" x14ac:dyDescent="0.2">
      <c r="B747" s="32"/>
      <c r="D747" s="32"/>
      <c r="F747" s="32"/>
      <c r="H747" s="30"/>
      <c r="I747" s="33"/>
      <c r="J747" s="30"/>
      <c r="K747" s="32"/>
      <c r="L747" s="30"/>
      <c r="M747" s="8">
        <f t="shared" si="5"/>
        <v>0</v>
      </c>
      <c r="N747" s="9"/>
      <c r="O747" s="9"/>
      <c r="P747" s="9"/>
      <c r="Q747" s="9"/>
      <c r="R747" s="9"/>
      <c r="S747" s="9"/>
      <c r="T747" s="9"/>
    </row>
    <row r="748" spans="2:20" ht="12.75" x14ac:dyDescent="0.2">
      <c r="B748" s="32"/>
      <c r="D748" s="32"/>
      <c r="F748" s="32"/>
      <c r="H748" s="30"/>
      <c r="I748" s="33"/>
      <c r="J748" s="30"/>
      <c r="K748" s="32"/>
      <c r="L748" s="30"/>
      <c r="M748" s="8">
        <f t="shared" si="5"/>
        <v>0</v>
      </c>
      <c r="N748" s="9"/>
      <c r="O748" s="9"/>
      <c r="P748" s="9"/>
      <c r="Q748" s="9"/>
      <c r="R748" s="9"/>
      <c r="S748" s="9"/>
      <c r="T748" s="9"/>
    </row>
    <row r="749" spans="2:20" ht="12.75" x14ac:dyDescent="0.2">
      <c r="B749" s="32"/>
      <c r="D749" s="32"/>
      <c r="F749" s="32"/>
      <c r="H749" s="30"/>
      <c r="I749" s="33"/>
      <c r="J749" s="30"/>
      <c r="K749" s="32"/>
      <c r="L749" s="30"/>
      <c r="M749" s="8">
        <f t="shared" si="5"/>
        <v>0</v>
      </c>
      <c r="N749" s="9"/>
      <c r="O749" s="9"/>
      <c r="P749" s="9"/>
      <c r="Q749" s="9"/>
      <c r="R749" s="9"/>
      <c r="S749" s="9"/>
      <c r="T749" s="9"/>
    </row>
    <row r="750" spans="2:20" ht="12.75" x14ac:dyDescent="0.2">
      <c r="B750" s="32"/>
      <c r="D750" s="32"/>
      <c r="F750" s="32"/>
      <c r="H750" s="30"/>
      <c r="I750" s="33"/>
      <c r="J750" s="30"/>
      <c r="K750" s="32"/>
      <c r="L750" s="30"/>
      <c r="M750" s="8">
        <f t="shared" si="5"/>
        <v>0</v>
      </c>
      <c r="N750" s="9"/>
      <c r="O750" s="9"/>
      <c r="P750" s="9"/>
      <c r="Q750" s="9"/>
      <c r="R750" s="9"/>
      <c r="S750" s="9"/>
      <c r="T750" s="9"/>
    </row>
    <row r="751" spans="2:20" ht="12.75" x14ac:dyDescent="0.2">
      <c r="B751" s="32"/>
      <c r="D751" s="32"/>
      <c r="F751" s="32"/>
      <c r="H751" s="30"/>
      <c r="I751" s="33"/>
      <c r="J751" s="30"/>
      <c r="K751" s="32"/>
      <c r="L751" s="30"/>
      <c r="M751" s="8">
        <f t="shared" si="5"/>
        <v>0</v>
      </c>
      <c r="N751" s="9"/>
      <c r="O751" s="9"/>
      <c r="P751" s="9"/>
      <c r="Q751" s="9"/>
      <c r="R751" s="9"/>
      <c r="S751" s="9"/>
      <c r="T751" s="9"/>
    </row>
    <row r="752" spans="2:20" ht="12.75" x14ac:dyDescent="0.2">
      <c r="B752" s="32"/>
      <c r="D752" s="32"/>
      <c r="F752" s="32"/>
      <c r="H752" s="30"/>
      <c r="I752" s="33"/>
      <c r="J752" s="30"/>
      <c r="K752" s="32"/>
      <c r="L752" s="30"/>
      <c r="M752" s="8">
        <f t="shared" si="5"/>
        <v>0</v>
      </c>
      <c r="N752" s="9"/>
      <c r="O752" s="9"/>
      <c r="P752" s="9"/>
      <c r="Q752" s="9"/>
      <c r="R752" s="9"/>
      <c r="S752" s="9"/>
      <c r="T752" s="9"/>
    </row>
    <row r="753" spans="2:20" ht="12.75" x14ac:dyDescent="0.2">
      <c r="B753" s="32"/>
      <c r="D753" s="32"/>
      <c r="F753" s="32"/>
      <c r="H753" s="30"/>
      <c r="I753" s="33"/>
      <c r="J753" s="30"/>
      <c r="K753" s="32"/>
      <c r="L753" s="30"/>
      <c r="M753" s="8">
        <f t="shared" si="5"/>
        <v>0</v>
      </c>
      <c r="N753" s="9"/>
      <c r="O753" s="9"/>
      <c r="P753" s="9"/>
      <c r="Q753" s="9"/>
      <c r="R753" s="9"/>
      <c r="S753" s="9"/>
      <c r="T753" s="9"/>
    </row>
    <row r="754" spans="2:20" ht="12.75" x14ac:dyDescent="0.2">
      <c r="B754" s="32"/>
      <c r="D754" s="32"/>
      <c r="F754" s="32"/>
      <c r="H754" s="30"/>
      <c r="I754" s="33"/>
      <c r="J754" s="30"/>
      <c r="K754" s="32"/>
      <c r="L754" s="30"/>
      <c r="M754" s="8">
        <f t="shared" si="5"/>
        <v>0</v>
      </c>
      <c r="N754" s="9"/>
      <c r="O754" s="9"/>
      <c r="P754" s="9"/>
      <c r="Q754" s="9"/>
      <c r="R754" s="9"/>
      <c r="S754" s="9"/>
      <c r="T754" s="9"/>
    </row>
    <row r="755" spans="2:20" ht="12.75" x14ac:dyDescent="0.2">
      <c r="B755" s="32"/>
      <c r="D755" s="32"/>
      <c r="F755" s="32"/>
      <c r="H755" s="30"/>
      <c r="I755" s="33"/>
      <c r="J755" s="30"/>
      <c r="K755" s="32"/>
      <c r="L755" s="30"/>
      <c r="M755" s="8">
        <f t="shared" si="5"/>
        <v>0</v>
      </c>
      <c r="N755" s="9"/>
      <c r="O755" s="9"/>
      <c r="P755" s="9"/>
      <c r="Q755" s="9"/>
      <c r="R755" s="9"/>
      <c r="S755" s="9"/>
      <c r="T755" s="9"/>
    </row>
    <row r="756" spans="2:20" ht="12.75" x14ac:dyDescent="0.2">
      <c r="B756" s="32"/>
      <c r="D756" s="32"/>
      <c r="F756" s="32"/>
      <c r="H756" s="30"/>
      <c r="I756" s="33"/>
      <c r="J756" s="30"/>
      <c r="K756" s="32"/>
      <c r="L756" s="30"/>
      <c r="M756" s="8">
        <f t="shared" si="5"/>
        <v>0</v>
      </c>
      <c r="N756" s="9"/>
      <c r="O756" s="9"/>
      <c r="P756" s="9"/>
      <c r="Q756" s="9"/>
      <c r="R756" s="9"/>
      <c r="S756" s="9"/>
      <c r="T756" s="9"/>
    </row>
    <row r="757" spans="2:20" ht="12.75" x14ac:dyDescent="0.2">
      <c r="B757" s="32"/>
      <c r="D757" s="32"/>
      <c r="F757" s="32"/>
      <c r="H757" s="30"/>
      <c r="I757" s="33"/>
      <c r="J757" s="30"/>
      <c r="K757" s="32"/>
      <c r="L757" s="30"/>
      <c r="M757" s="8">
        <f t="shared" si="5"/>
        <v>0</v>
      </c>
      <c r="N757" s="9"/>
      <c r="O757" s="9"/>
      <c r="P757" s="9"/>
      <c r="Q757" s="9"/>
      <c r="R757" s="9"/>
      <c r="S757" s="9"/>
      <c r="T757" s="9"/>
    </row>
    <row r="758" spans="2:20" ht="12.75" x14ac:dyDescent="0.2">
      <c r="B758" s="32"/>
      <c r="D758" s="32"/>
      <c r="F758" s="32"/>
      <c r="H758" s="30"/>
      <c r="I758" s="33"/>
      <c r="J758" s="30"/>
      <c r="K758" s="32"/>
      <c r="L758" s="30"/>
      <c r="M758" s="8">
        <f t="shared" si="5"/>
        <v>0</v>
      </c>
      <c r="N758" s="9"/>
      <c r="O758" s="9"/>
      <c r="P758" s="9"/>
      <c r="Q758" s="9"/>
      <c r="R758" s="9"/>
      <c r="S758" s="9"/>
      <c r="T758" s="9"/>
    </row>
    <row r="759" spans="2:20" ht="12.75" x14ac:dyDescent="0.2">
      <c r="B759" s="32"/>
      <c r="D759" s="32"/>
      <c r="F759" s="32"/>
      <c r="H759" s="30"/>
      <c r="I759" s="33"/>
      <c r="J759" s="30"/>
      <c r="K759" s="32"/>
      <c r="L759" s="30"/>
      <c r="M759" s="8">
        <f t="shared" si="5"/>
        <v>0</v>
      </c>
      <c r="N759" s="9"/>
      <c r="O759" s="9"/>
      <c r="P759" s="9"/>
      <c r="Q759" s="9"/>
      <c r="R759" s="9"/>
      <c r="S759" s="9"/>
      <c r="T759" s="9"/>
    </row>
    <row r="760" spans="2:20" ht="12.75" x14ac:dyDescent="0.2">
      <c r="B760" s="32"/>
      <c r="D760" s="32"/>
      <c r="F760" s="32"/>
      <c r="H760" s="30"/>
      <c r="I760" s="33"/>
      <c r="J760" s="30"/>
      <c r="K760" s="32"/>
      <c r="L760" s="30"/>
      <c r="M760" s="8">
        <f t="shared" si="5"/>
        <v>0</v>
      </c>
      <c r="N760" s="9"/>
      <c r="O760" s="9"/>
      <c r="P760" s="9"/>
      <c r="Q760" s="9"/>
      <c r="R760" s="9"/>
      <c r="S760" s="9"/>
      <c r="T760" s="9"/>
    </row>
    <row r="761" spans="2:20" ht="12.75" x14ac:dyDescent="0.2">
      <c r="B761" s="32"/>
      <c r="D761" s="32"/>
      <c r="F761" s="32"/>
      <c r="H761" s="30"/>
      <c r="I761" s="33"/>
      <c r="J761" s="30"/>
      <c r="K761" s="32"/>
      <c r="L761" s="30"/>
      <c r="M761" s="8">
        <f t="shared" si="5"/>
        <v>0</v>
      </c>
      <c r="N761" s="9"/>
      <c r="O761" s="9"/>
      <c r="P761" s="9"/>
      <c r="Q761" s="9"/>
      <c r="R761" s="9"/>
      <c r="S761" s="9"/>
      <c r="T761" s="9"/>
    </row>
    <row r="762" spans="2:20" ht="12.75" x14ac:dyDescent="0.2">
      <c r="B762" s="32"/>
      <c r="D762" s="32"/>
      <c r="F762" s="32"/>
      <c r="H762" s="30"/>
      <c r="I762" s="33"/>
      <c r="J762" s="30"/>
      <c r="K762" s="32"/>
      <c r="L762" s="30"/>
      <c r="M762" s="8">
        <f t="shared" si="5"/>
        <v>0</v>
      </c>
      <c r="N762" s="9"/>
      <c r="O762" s="9"/>
      <c r="P762" s="9"/>
      <c r="Q762" s="9"/>
      <c r="R762" s="9"/>
      <c r="S762" s="9"/>
      <c r="T762" s="9"/>
    </row>
    <row r="763" spans="2:20" ht="12.75" x14ac:dyDescent="0.2">
      <c r="B763" s="32"/>
      <c r="D763" s="32"/>
      <c r="F763" s="32"/>
      <c r="H763" s="30"/>
      <c r="I763" s="33"/>
      <c r="J763" s="30"/>
      <c r="K763" s="32"/>
      <c r="L763" s="30"/>
      <c r="M763" s="8">
        <f t="shared" si="5"/>
        <v>0</v>
      </c>
      <c r="N763" s="9"/>
      <c r="O763" s="9"/>
      <c r="P763" s="9"/>
      <c r="Q763" s="9"/>
      <c r="R763" s="9"/>
      <c r="S763" s="9"/>
      <c r="T763" s="9"/>
    </row>
    <row r="764" spans="2:20" ht="12.75" x14ac:dyDescent="0.2">
      <c r="B764" s="32"/>
      <c r="D764" s="32"/>
      <c r="F764" s="32"/>
      <c r="H764" s="30"/>
      <c r="I764" s="33"/>
      <c r="J764" s="30"/>
      <c r="K764" s="32"/>
      <c r="L764" s="30"/>
      <c r="M764" s="8">
        <f t="shared" si="5"/>
        <v>0</v>
      </c>
      <c r="N764" s="9"/>
      <c r="O764" s="9"/>
      <c r="P764" s="9"/>
      <c r="Q764" s="9"/>
      <c r="R764" s="9"/>
      <c r="S764" s="9"/>
      <c r="T764" s="9"/>
    </row>
    <row r="765" spans="2:20" ht="12.75" x14ac:dyDescent="0.2">
      <c r="B765" s="32"/>
      <c r="D765" s="32"/>
      <c r="F765" s="32"/>
      <c r="H765" s="30"/>
      <c r="I765" s="33"/>
      <c r="J765" s="30"/>
      <c r="K765" s="32"/>
      <c r="L765" s="30"/>
      <c r="M765" s="8">
        <f t="shared" si="5"/>
        <v>0</v>
      </c>
      <c r="N765" s="9"/>
      <c r="O765" s="9"/>
      <c r="P765" s="9"/>
      <c r="Q765" s="9"/>
      <c r="R765" s="9"/>
      <c r="S765" s="9"/>
      <c r="T765" s="9"/>
    </row>
    <row r="766" spans="2:20" ht="12.75" x14ac:dyDescent="0.2">
      <c r="B766" s="32"/>
      <c r="D766" s="32"/>
      <c r="F766" s="32"/>
      <c r="H766" s="30"/>
      <c r="I766" s="33"/>
      <c r="J766" s="30"/>
      <c r="K766" s="32"/>
      <c r="L766" s="30"/>
      <c r="M766" s="8">
        <f t="shared" si="5"/>
        <v>0</v>
      </c>
      <c r="N766" s="9"/>
      <c r="O766" s="9"/>
      <c r="P766" s="9"/>
      <c r="Q766" s="9"/>
      <c r="R766" s="9"/>
      <c r="S766" s="9"/>
      <c r="T766" s="9"/>
    </row>
    <row r="767" spans="2:20" ht="12.75" x14ac:dyDescent="0.2">
      <c r="B767" s="32"/>
      <c r="D767" s="32"/>
      <c r="F767" s="32"/>
      <c r="H767" s="30"/>
      <c r="I767" s="33"/>
      <c r="J767" s="30"/>
      <c r="K767" s="32"/>
      <c r="L767" s="30"/>
      <c r="M767" s="8">
        <f t="shared" si="5"/>
        <v>0</v>
      </c>
      <c r="N767" s="9"/>
      <c r="O767" s="9"/>
      <c r="P767" s="9"/>
      <c r="Q767" s="9"/>
      <c r="R767" s="9"/>
      <c r="S767" s="9"/>
      <c r="T767" s="9"/>
    </row>
    <row r="768" spans="2:20" ht="12.75" x14ac:dyDescent="0.2">
      <c r="B768" s="32"/>
      <c r="D768" s="32"/>
      <c r="F768" s="32"/>
      <c r="H768" s="30"/>
      <c r="I768" s="33"/>
      <c r="J768" s="30"/>
      <c r="K768" s="32"/>
      <c r="L768" s="30"/>
      <c r="M768" s="8">
        <f t="shared" si="5"/>
        <v>0</v>
      </c>
      <c r="N768" s="9"/>
      <c r="O768" s="9"/>
      <c r="P768" s="9"/>
      <c r="Q768" s="9"/>
      <c r="R768" s="9"/>
      <c r="S768" s="9"/>
      <c r="T768" s="9"/>
    </row>
    <row r="769" spans="2:20" ht="12.75" x14ac:dyDescent="0.2">
      <c r="B769" s="32"/>
      <c r="D769" s="32"/>
      <c r="F769" s="32"/>
      <c r="H769" s="30"/>
      <c r="I769" s="33"/>
      <c r="J769" s="30"/>
      <c r="K769" s="32"/>
      <c r="L769" s="30"/>
      <c r="M769" s="8">
        <f t="shared" si="5"/>
        <v>0</v>
      </c>
      <c r="N769" s="9"/>
      <c r="O769" s="9"/>
      <c r="P769" s="9"/>
      <c r="Q769" s="9"/>
      <c r="R769" s="9"/>
      <c r="S769" s="9"/>
      <c r="T769" s="9"/>
    </row>
    <row r="770" spans="2:20" ht="12.75" x14ac:dyDescent="0.2">
      <c r="B770" s="32"/>
      <c r="D770" s="32"/>
      <c r="F770" s="32"/>
      <c r="H770" s="30"/>
      <c r="I770" s="33"/>
      <c r="J770" s="30"/>
      <c r="K770" s="32"/>
      <c r="L770" s="30"/>
      <c r="M770" s="8">
        <f t="shared" si="5"/>
        <v>0</v>
      </c>
      <c r="N770" s="9"/>
      <c r="O770" s="9"/>
      <c r="P770" s="9"/>
      <c r="Q770" s="9"/>
      <c r="R770" s="9"/>
      <c r="S770" s="9"/>
      <c r="T770" s="9"/>
    </row>
    <row r="771" spans="2:20" ht="12.75" x14ac:dyDescent="0.2">
      <c r="B771" s="32"/>
      <c r="D771" s="32"/>
      <c r="F771" s="32"/>
      <c r="H771" s="30"/>
      <c r="I771" s="33"/>
      <c r="J771" s="30"/>
      <c r="K771" s="32"/>
      <c r="L771" s="30"/>
      <c r="M771" s="8">
        <f t="shared" si="5"/>
        <v>0</v>
      </c>
      <c r="N771" s="9"/>
      <c r="O771" s="9"/>
      <c r="P771" s="9"/>
      <c r="Q771" s="9"/>
      <c r="R771" s="9"/>
      <c r="S771" s="9"/>
      <c r="T771" s="9"/>
    </row>
    <row r="772" spans="2:20" ht="12.75" x14ac:dyDescent="0.2">
      <c r="B772" s="32"/>
      <c r="D772" s="32"/>
      <c r="F772" s="32"/>
      <c r="H772" s="30"/>
      <c r="I772" s="33"/>
      <c r="J772" s="30"/>
      <c r="K772" s="32"/>
      <c r="L772" s="30"/>
      <c r="M772" s="8">
        <f t="shared" si="5"/>
        <v>0</v>
      </c>
      <c r="N772" s="9"/>
      <c r="O772" s="9"/>
      <c r="P772" s="9"/>
      <c r="Q772" s="9"/>
      <c r="R772" s="9"/>
      <c r="S772" s="9"/>
      <c r="T772" s="9"/>
    </row>
    <row r="773" spans="2:20" ht="12.75" x14ac:dyDescent="0.2">
      <c r="B773" s="32"/>
      <c r="D773" s="32"/>
      <c r="F773" s="32"/>
      <c r="H773" s="30"/>
      <c r="I773" s="33"/>
      <c r="J773" s="30"/>
      <c r="K773" s="32"/>
      <c r="L773" s="30"/>
      <c r="M773" s="8">
        <f t="shared" si="5"/>
        <v>0</v>
      </c>
      <c r="N773" s="9"/>
      <c r="O773" s="9"/>
      <c r="P773" s="9"/>
      <c r="Q773" s="9"/>
      <c r="R773" s="9"/>
      <c r="S773" s="9"/>
      <c r="T773" s="9"/>
    </row>
    <row r="774" spans="2:20" ht="12.75" x14ac:dyDescent="0.2">
      <c r="B774" s="32"/>
      <c r="D774" s="32"/>
      <c r="F774" s="32"/>
      <c r="H774" s="30"/>
      <c r="I774" s="33"/>
      <c r="J774" s="30"/>
      <c r="K774" s="32"/>
      <c r="L774" s="30"/>
      <c r="M774" s="8">
        <f t="shared" si="5"/>
        <v>0</v>
      </c>
      <c r="N774" s="9"/>
      <c r="O774" s="9"/>
      <c r="P774" s="9"/>
      <c r="Q774" s="9"/>
      <c r="R774" s="9"/>
      <c r="S774" s="9"/>
      <c r="T774" s="9"/>
    </row>
    <row r="775" spans="2:20" ht="12.75" x14ac:dyDescent="0.2">
      <c r="B775" s="32"/>
      <c r="D775" s="32"/>
      <c r="F775" s="32"/>
      <c r="H775" s="30"/>
      <c r="I775" s="33"/>
      <c r="J775" s="30"/>
      <c r="K775" s="32"/>
      <c r="L775" s="30"/>
      <c r="M775" s="8">
        <f t="shared" ref="M775:M1008" si="6">I775*H775</f>
        <v>0</v>
      </c>
      <c r="N775" s="9"/>
      <c r="O775" s="9"/>
      <c r="P775" s="9"/>
      <c r="Q775" s="9"/>
      <c r="R775" s="9"/>
      <c r="S775" s="9"/>
      <c r="T775" s="9"/>
    </row>
    <row r="776" spans="2:20" ht="12.75" x14ac:dyDescent="0.2">
      <c r="B776" s="32"/>
      <c r="D776" s="32"/>
      <c r="F776" s="32"/>
      <c r="H776" s="30"/>
      <c r="I776" s="33"/>
      <c r="J776" s="30"/>
      <c r="K776" s="32"/>
      <c r="L776" s="30"/>
      <c r="M776" s="8">
        <f t="shared" si="6"/>
        <v>0</v>
      </c>
      <c r="N776" s="9"/>
      <c r="O776" s="9"/>
      <c r="P776" s="9"/>
      <c r="Q776" s="9"/>
      <c r="R776" s="9"/>
      <c r="S776" s="9"/>
      <c r="T776" s="9"/>
    </row>
    <row r="777" spans="2:20" ht="12.75" x14ac:dyDescent="0.2">
      <c r="B777" s="32"/>
      <c r="D777" s="32"/>
      <c r="F777" s="32"/>
      <c r="H777" s="30"/>
      <c r="I777" s="33"/>
      <c r="J777" s="30"/>
      <c r="K777" s="32"/>
      <c r="L777" s="30"/>
      <c r="M777" s="8">
        <f t="shared" si="6"/>
        <v>0</v>
      </c>
      <c r="N777" s="9"/>
      <c r="O777" s="9"/>
      <c r="P777" s="9"/>
      <c r="Q777" s="9"/>
      <c r="R777" s="9"/>
      <c r="S777" s="9"/>
      <c r="T777" s="9"/>
    </row>
    <row r="778" spans="2:20" ht="12.75" x14ac:dyDescent="0.2">
      <c r="B778" s="32"/>
      <c r="D778" s="32"/>
      <c r="F778" s="32"/>
      <c r="H778" s="30"/>
      <c r="I778" s="33"/>
      <c r="J778" s="30"/>
      <c r="K778" s="32"/>
      <c r="L778" s="30"/>
      <c r="M778" s="8">
        <f t="shared" si="6"/>
        <v>0</v>
      </c>
      <c r="N778" s="9"/>
      <c r="O778" s="9"/>
      <c r="P778" s="9"/>
      <c r="Q778" s="9"/>
      <c r="R778" s="9"/>
      <c r="S778" s="9"/>
      <c r="T778" s="9"/>
    </row>
    <row r="779" spans="2:20" ht="12.75" x14ac:dyDescent="0.2">
      <c r="B779" s="32"/>
      <c r="D779" s="32"/>
      <c r="F779" s="32"/>
      <c r="H779" s="30"/>
      <c r="I779" s="33"/>
      <c r="J779" s="30"/>
      <c r="K779" s="32"/>
      <c r="L779" s="30"/>
      <c r="M779" s="8">
        <f t="shared" si="6"/>
        <v>0</v>
      </c>
      <c r="N779" s="9"/>
      <c r="O779" s="9"/>
      <c r="P779" s="9"/>
      <c r="Q779" s="9"/>
      <c r="R779" s="9"/>
      <c r="S779" s="9"/>
      <c r="T779" s="9"/>
    </row>
    <row r="780" spans="2:20" ht="12.75" x14ac:dyDescent="0.2">
      <c r="B780" s="32"/>
      <c r="D780" s="32"/>
      <c r="F780" s="32"/>
      <c r="H780" s="30"/>
      <c r="I780" s="33"/>
      <c r="J780" s="30"/>
      <c r="K780" s="32"/>
      <c r="L780" s="30"/>
      <c r="M780" s="8">
        <f t="shared" si="6"/>
        <v>0</v>
      </c>
      <c r="N780" s="9"/>
      <c r="O780" s="9"/>
      <c r="P780" s="9"/>
      <c r="Q780" s="9"/>
      <c r="R780" s="9"/>
      <c r="S780" s="9"/>
      <c r="T780" s="9"/>
    </row>
    <row r="781" spans="2:20" ht="12.75" x14ac:dyDescent="0.2">
      <c r="B781" s="32"/>
      <c r="D781" s="32"/>
      <c r="F781" s="32"/>
      <c r="H781" s="30"/>
      <c r="I781" s="33"/>
      <c r="J781" s="30"/>
      <c r="K781" s="32"/>
      <c r="L781" s="30"/>
      <c r="M781" s="8">
        <f t="shared" si="6"/>
        <v>0</v>
      </c>
      <c r="N781" s="9"/>
      <c r="O781" s="9"/>
      <c r="P781" s="9"/>
      <c r="Q781" s="9"/>
      <c r="R781" s="9"/>
      <c r="S781" s="9"/>
      <c r="T781" s="9"/>
    </row>
    <row r="782" spans="2:20" ht="12.75" x14ac:dyDescent="0.2">
      <c r="B782" s="32"/>
      <c r="D782" s="32"/>
      <c r="F782" s="32"/>
      <c r="H782" s="30"/>
      <c r="I782" s="33"/>
      <c r="J782" s="30"/>
      <c r="K782" s="32"/>
      <c r="L782" s="30"/>
      <c r="M782" s="8">
        <f t="shared" si="6"/>
        <v>0</v>
      </c>
      <c r="N782" s="9"/>
      <c r="O782" s="9"/>
      <c r="P782" s="9"/>
      <c r="Q782" s="9"/>
      <c r="R782" s="9"/>
      <c r="S782" s="9"/>
      <c r="T782" s="9"/>
    </row>
    <row r="783" spans="2:20" ht="12.75" x14ac:dyDescent="0.2">
      <c r="B783" s="32"/>
      <c r="D783" s="32"/>
      <c r="F783" s="32"/>
      <c r="H783" s="30"/>
      <c r="I783" s="33"/>
      <c r="J783" s="30"/>
      <c r="K783" s="32"/>
      <c r="L783" s="30"/>
      <c r="M783" s="8">
        <f t="shared" si="6"/>
        <v>0</v>
      </c>
      <c r="N783" s="9"/>
      <c r="O783" s="9"/>
      <c r="P783" s="9"/>
      <c r="Q783" s="9"/>
      <c r="R783" s="9"/>
      <c r="S783" s="9"/>
      <c r="T783" s="9"/>
    </row>
    <row r="784" spans="2:20" ht="12.75" x14ac:dyDescent="0.2">
      <c r="B784" s="32"/>
      <c r="D784" s="32"/>
      <c r="F784" s="32"/>
      <c r="H784" s="30"/>
      <c r="I784" s="33"/>
      <c r="J784" s="30"/>
      <c r="K784" s="32"/>
      <c r="L784" s="30"/>
      <c r="M784" s="8">
        <f t="shared" si="6"/>
        <v>0</v>
      </c>
      <c r="N784" s="9"/>
      <c r="O784" s="9"/>
      <c r="P784" s="9"/>
      <c r="Q784" s="9"/>
      <c r="R784" s="9"/>
      <c r="S784" s="9"/>
      <c r="T784" s="9"/>
    </row>
    <row r="785" spans="2:20" ht="12.75" x14ac:dyDescent="0.2">
      <c r="B785" s="32"/>
      <c r="D785" s="32"/>
      <c r="F785" s="32"/>
      <c r="H785" s="30"/>
      <c r="I785" s="33"/>
      <c r="J785" s="30"/>
      <c r="K785" s="32"/>
      <c r="L785" s="30"/>
      <c r="M785" s="8">
        <f t="shared" si="6"/>
        <v>0</v>
      </c>
      <c r="N785" s="9"/>
      <c r="O785" s="9"/>
      <c r="P785" s="9"/>
      <c r="Q785" s="9"/>
      <c r="R785" s="9"/>
      <c r="S785" s="9"/>
      <c r="T785" s="9"/>
    </row>
    <row r="786" spans="2:20" ht="12.75" x14ac:dyDescent="0.2">
      <c r="B786" s="32"/>
      <c r="D786" s="32"/>
      <c r="F786" s="32"/>
      <c r="H786" s="30"/>
      <c r="I786" s="33"/>
      <c r="J786" s="30"/>
      <c r="K786" s="32"/>
      <c r="L786" s="30"/>
      <c r="M786" s="8">
        <f t="shared" si="6"/>
        <v>0</v>
      </c>
      <c r="N786" s="9"/>
      <c r="O786" s="9"/>
      <c r="P786" s="9"/>
      <c r="Q786" s="9"/>
      <c r="R786" s="9"/>
      <c r="S786" s="9"/>
      <c r="T786" s="9"/>
    </row>
    <row r="787" spans="2:20" ht="12.75" x14ac:dyDescent="0.2">
      <c r="B787" s="32"/>
      <c r="D787" s="32"/>
      <c r="F787" s="32"/>
      <c r="H787" s="30"/>
      <c r="I787" s="33"/>
      <c r="J787" s="30"/>
      <c r="K787" s="32"/>
      <c r="L787" s="30"/>
      <c r="M787" s="8">
        <f t="shared" si="6"/>
        <v>0</v>
      </c>
      <c r="N787" s="9"/>
      <c r="O787" s="9"/>
      <c r="P787" s="9"/>
      <c r="Q787" s="9"/>
      <c r="R787" s="9"/>
      <c r="S787" s="9"/>
      <c r="T787" s="9"/>
    </row>
    <row r="788" spans="2:20" ht="12.75" x14ac:dyDescent="0.2">
      <c r="B788" s="32"/>
      <c r="D788" s="32"/>
      <c r="F788" s="32"/>
      <c r="H788" s="30"/>
      <c r="I788" s="33"/>
      <c r="J788" s="30"/>
      <c r="K788" s="32"/>
      <c r="L788" s="30"/>
      <c r="M788" s="8">
        <f t="shared" si="6"/>
        <v>0</v>
      </c>
      <c r="N788" s="9"/>
      <c r="O788" s="9"/>
      <c r="P788" s="9"/>
      <c r="Q788" s="9"/>
      <c r="R788" s="9"/>
      <c r="S788" s="9"/>
      <c r="T788" s="9"/>
    </row>
    <row r="789" spans="2:20" ht="12.75" x14ac:dyDescent="0.2">
      <c r="B789" s="32"/>
      <c r="D789" s="32"/>
      <c r="F789" s="32"/>
      <c r="H789" s="30"/>
      <c r="I789" s="33"/>
      <c r="J789" s="30"/>
      <c r="K789" s="32"/>
      <c r="L789" s="30"/>
      <c r="M789" s="8">
        <f t="shared" si="6"/>
        <v>0</v>
      </c>
      <c r="N789" s="9"/>
      <c r="O789" s="9"/>
      <c r="P789" s="9"/>
      <c r="Q789" s="9"/>
      <c r="R789" s="9"/>
      <c r="S789" s="9"/>
      <c r="T789" s="9"/>
    </row>
    <row r="790" spans="2:20" ht="12.75" x14ac:dyDescent="0.2">
      <c r="B790" s="32"/>
      <c r="D790" s="32"/>
      <c r="F790" s="32"/>
      <c r="H790" s="30"/>
      <c r="I790" s="33"/>
      <c r="J790" s="30"/>
      <c r="K790" s="32"/>
      <c r="L790" s="30"/>
      <c r="M790" s="8">
        <f t="shared" si="6"/>
        <v>0</v>
      </c>
      <c r="N790" s="9"/>
      <c r="O790" s="9"/>
      <c r="P790" s="9"/>
      <c r="Q790" s="9"/>
      <c r="R790" s="9"/>
      <c r="S790" s="9"/>
      <c r="T790" s="9"/>
    </row>
    <row r="791" spans="2:20" ht="12.75" x14ac:dyDescent="0.2">
      <c r="B791" s="32"/>
      <c r="D791" s="32"/>
      <c r="F791" s="32"/>
      <c r="H791" s="30"/>
      <c r="I791" s="33"/>
      <c r="J791" s="30"/>
      <c r="K791" s="32"/>
      <c r="L791" s="30"/>
      <c r="M791" s="8">
        <f t="shared" si="6"/>
        <v>0</v>
      </c>
      <c r="N791" s="9"/>
      <c r="O791" s="9"/>
      <c r="P791" s="9"/>
      <c r="Q791" s="9"/>
      <c r="R791" s="9"/>
      <c r="S791" s="9"/>
      <c r="T791" s="9"/>
    </row>
    <row r="792" spans="2:20" ht="12.75" x14ac:dyDescent="0.2">
      <c r="B792" s="32"/>
      <c r="D792" s="32"/>
      <c r="F792" s="32"/>
      <c r="H792" s="30"/>
      <c r="I792" s="33"/>
      <c r="J792" s="30"/>
      <c r="K792" s="32"/>
      <c r="L792" s="30"/>
      <c r="M792" s="8">
        <f t="shared" si="6"/>
        <v>0</v>
      </c>
      <c r="N792" s="9"/>
      <c r="O792" s="9"/>
      <c r="P792" s="9"/>
      <c r="Q792" s="9"/>
      <c r="R792" s="9"/>
      <c r="S792" s="9"/>
      <c r="T792" s="9"/>
    </row>
    <row r="793" spans="2:20" ht="12.75" x14ac:dyDescent="0.2">
      <c r="B793" s="32"/>
      <c r="D793" s="32"/>
      <c r="F793" s="32"/>
      <c r="H793" s="30"/>
      <c r="I793" s="33"/>
      <c r="J793" s="30"/>
      <c r="K793" s="32"/>
      <c r="L793" s="30"/>
      <c r="M793" s="8">
        <f t="shared" si="6"/>
        <v>0</v>
      </c>
      <c r="N793" s="9"/>
      <c r="O793" s="9"/>
      <c r="P793" s="9"/>
      <c r="Q793" s="9"/>
      <c r="R793" s="9"/>
      <c r="S793" s="9"/>
      <c r="T793" s="9"/>
    </row>
    <row r="794" spans="2:20" ht="12.75" x14ac:dyDescent="0.2">
      <c r="B794" s="32"/>
      <c r="D794" s="32"/>
      <c r="F794" s="32"/>
      <c r="H794" s="30"/>
      <c r="I794" s="33"/>
      <c r="J794" s="30"/>
      <c r="K794" s="32"/>
      <c r="L794" s="30"/>
      <c r="M794" s="8">
        <f t="shared" si="6"/>
        <v>0</v>
      </c>
      <c r="N794" s="9"/>
      <c r="O794" s="9"/>
      <c r="P794" s="9"/>
      <c r="Q794" s="9"/>
      <c r="R794" s="9"/>
      <c r="S794" s="9"/>
      <c r="T794" s="9"/>
    </row>
    <row r="795" spans="2:20" ht="12.75" x14ac:dyDescent="0.2">
      <c r="B795" s="32"/>
      <c r="D795" s="32"/>
      <c r="F795" s="32"/>
      <c r="H795" s="30"/>
      <c r="I795" s="33"/>
      <c r="J795" s="30"/>
      <c r="K795" s="32"/>
      <c r="L795" s="30"/>
      <c r="M795" s="8">
        <f t="shared" si="6"/>
        <v>0</v>
      </c>
      <c r="N795" s="9"/>
      <c r="O795" s="9"/>
      <c r="P795" s="9"/>
      <c r="Q795" s="9"/>
      <c r="R795" s="9"/>
      <c r="S795" s="9"/>
      <c r="T795" s="9"/>
    </row>
    <row r="796" spans="2:20" ht="12.75" x14ac:dyDescent="0.2">
      <c r="B796" s="32"/>
      <c r="D796" s="32"/>
      <c r="F796" s="32"/>
      <c r="H796" s="30"/>
      <c r="I796" s="33"/>
      <c r="J796" s="30"/>
      <c r="K796" s="32"/>
      <c r="L796" s="30"/>
      <c r="M796" s="8">
        <f t="shared" si="6"/>
        <v>0</v>
      </c>
      <c r="N796" s="9"/>
      <c r="O796" s="9"/>
      <c r="P796" s="9"/>
      <c r="Q796" s="9"/>
      <c r="R796" s="9"/>
      <c r="S796" s="9"/>
      <c r="T796" s="9"/>
    </row>
    <row r="797" spans="2:20" ht="12.75" x14ac:dyDescent="0.2">
      <c r="B797" s="32"/>
      <c r="D797" s="32"/>
      <c r="F797" s="32"/>
      <c r="H797" s="30"/>
      <c r="I797" s="33"/>
      <c r="J797" s="30"/>
      <c r="K797" s="32"/>
      <c r="L797" s="30"/>
      <c r="M797" s="8">
        <f t="shared" si="6"/>
        <v>0</v>
      </c>
      <c r="N797" s="9"/>
      <c r="O797" s="9"/>
      <c r="P797" s="9"/>
      <c r="Q797" s="9"/>
      <c r="R797" s="9"/>
      <c r="S797" s="9"/>
      <c r="T797" s="9"/>
    </row>
    <row r="798" spans="2:20" ht="12.75" x14ac:dyDescent="0.2">
      <c r="B798" s="32"/>
      <c r="D798" s="32"/>
      <c r="F798" s="32"/>
      <c r="H798" s="30"/>
      <c r="I798" s="33"/>
      <c r="J798" s="30"/>
      <c r="K798" s="32"/>
      <c r="L798" s="30"/>
      <c r="M798" s="8">
        <f t="shared" si="6"/>
        <v>0</v>
      </c>
      <c r="N798" s="9"/>
      <c r="O798" s="9"/>
      <c r="P798" s="9"/>
      <c r="Q798" s="9"/>
      <c r="R798" s="9"/>
      <c r="S798" s="9"/>
      <c r="T798" s="9"/>
    </row>
    <row r="799" spans="2:20" ht="12.75" x14ac:dyDescent="0.2">
      <c r="B799" s="32"/>
      <c r="D799" s="32"/>
      <c r="F799" s="32"/>
      <c r="H799" s="30"/>
      <c r="I799" s="33"/>
      <c r="J799" s="30"/>
      <c r="K799" s="32"/>
      <c r="L799" s="30"/>
      <c r="M799" s="8">
        <f t="shared" si="6"/>
        <v>0</v>
      </c>
      <c r="N799" s="9"/>
      <c r="O799" s="9"/>
      <c r="P799" s="9"/>
      <c r="Q799" s="9"/>
      <c r="R799" s="9"/>
      <c r="S799" s="9"/>
      <c r="T799" s="9"/>
    </row>
    <row r="800" spans="2:20" ht="12.75" x14ac:dyDescent="0.2">
      <c r="B800" s="32"/>
      <c r="D800" s="32"/>
      <c r="F800" s="32"/>
      <c r="H800" s="30"/>
      <c r="I800" s="33"/>
      <c r="J800" s="30"/>
      <c r="K800" s="32"/>
      <c r="L800" s="30"/>
      <c r="M800" s="8">
        <f t="shared" si="6"/>
        <v>0</v>
      </c>
      <c r="N800" s="9"/>
      <c r="O800" s="9"/>
      <c r="P800" s="9"/>
      <c r="Q800" s="9"/>
      <c r="R800" s="9"/>
      <c r="S800" s="9"/>
      <c r="T800" s="9"/>
    </row>
    <row r="801" spans="2:20" ht="12.75" x14ac:dyDescent="0.2">
      <c r="B801" s="32"/>
      <c r="D801" s="32"/>
      <c r="F801" s="32"/>
      <c r="H801" s="30"/>
      <c r="I801" s="33"/>
      <c r="J801" s="30"/>
      <c r="K801" s="32"/>
      <c r="L801" s="30"/>
      <c r="M801" s="8">
        <f t="shared" si="6"/>
        <v>0</v>
      </c>
      <c r="N801" s="9"/>
      <c r="O801" s="9"/>
      <c r="P801" s="9"/>
      <c r="Q801" s="9"/>
      <c r="R801" s="9"/>
      <c r="S801" s="9"/>
      <c r="T801" s="9"/>
    </row>
    <row r="802" spans="2:20" ht="12.75" x14ac:dyDescent="0.2">
      <c r="B802" s="32"/>
      <c r="D802" s="32"/>
      <c r="F802" s="32"/>
      <c r="H802" s="30"/>
      <c r="I802" s="33"/>
      <c r="J802" s="30"/>
      <c r="K802" s="32"/>
      <c r="L802" s="30"/>
      <c r="M802" s="8">
        <f t="shared" si="6"/>
        <v>0</v>
      </c>
      <c r="N802" s="9"/>
      <c r="O802" s="9"/>
      <c r="P802" s="9"/>
      <c r="Q802" s="9"/>
      <c r="R802" s="9"/>
      <c r="S802" s="9"/>
      <c r="T802" s="9"/>
    </row>
    <row r="803" spans="2:20" ht="12.75" x14ac:dyDescent="0.2">
      <c r="B803" s="32"/>
      <c r="D803" s="32"/>
      <c r="F803" s="32"/>
      <c r="H803" s="30"/>
      <c r="I803" s="33"/>
      <c r="J803" s="30"/>
      <c r="K803" s="32"/>
      <c r="L803" s="30"/>
      <c r="M803" s="8">
        <f t="shared" si="6"/>
        <v>0</v>
      </c>
      <c r="N803" s="9"/>
      <c r="O803" s="9"/>
      <c r="P803" s="9"/>
      <c r="Q803" s="9"/>
      <c r="R803" s="9"/>
      <c r="S803" s="9"/>
      <c r="T803" s="9"/>
    </row>
    <row r="804" spans="2:20" ht="12.75" x14ac:dyDescent="0.2">
      <c r="B804" s="32"/>
      <c r="D804" s="32"/>
      <c r="F804" s="32"/>
      <c r="H804" s="30"/>
      <c r="I804" s="33"/>
      <c r="J804" s="30"/>
      <c r="K804" s="32"/>
      <c r="L804" s="30"/>
      <c r="M804" s="8">
        <f t="shared" si="6"/>
        <v>0</v>
      </c>
      <c r="N804" s="9"/>
      <c r="O804" s="9"/>
      <c r="P804" s="9"/>
      <c r="Q804" s="9"/>
      <c r="R804" s="9"/>
      <c r="S804" s="9"/>
      <c r="T804" s="9"/>
    </row>
    <row r="805" spans="2:20" ht="12.75" x14ac:dyDescent="0.2">
      <c r="B805" s="32"/>
      <c r="D805" s="32"/>
      <c r="F805" s="32"/>
      <c r="H805" s="30"/>
      <c r="I805" s="33"/>
      <c r="J805" s="30"/>
      <c r="K805" s="32"/>
      <c r="L805" s="30"/>
      <c r="M805" s="8">
        <f t="shared" si="6"/>
        <v>0</v>
      </c>
      <c r="N805" s="9"/>
      <c r="O805" s="9"/>
      <c r="P805" s="9"/>
      <c r="Q805" s="9"/>
      <c r="R805" s="9"/>
      <c r="S805" s="9"/>
      <c r="T805" s="9"/>
    </row>
    <row r="806" spans="2:20" ht="12.75" x14ac:dyDescent="0.2">
      <c r="B806" s="32"/>
      <c r="D806" s="32"/>
      <c r="F806" s="32"/>
      <c r="H806" s="30"/>
      <c r="I806" s="33"/>
      <c r="J806" s="30"/>
      <c r="K806" s="32"/>
      <c r="L806" s="30"/>
      <c r="M806" s="8">
        <f t="shared" si="6"/>
        <v>0</v>
      </c>
      <c r="N806" s="9"/>
      <c r="O806" s="9"/>
      <c r="P806" s="9"/>
      <c r="Q806" s="9"/>
      <c r="R806" s="9"/>
      <c r="S806" s="9"/>
      <c r="T806" s="9"/>
    </row>
    <row r="807" spans="2:20" ht="12.75" x14ac:dyDescent="0.2">
      <c r="B807" s="32"/>
      <c r="D807" s="32"/>
      <c r="F807" s="32"/>
      <c r="H807" s="30"/>
      <c r="I807" s="33"/>
      <c r="J807" s="30"/>
      <c r="K807" s="32"/>
      <c r="L807" s="30"/>
      <c r="M807" s="8">
        <f t="shared" si="6"/>
        <v>0</v>
      </c>
      <c r="N807" s="9"/>
      <c r="O807" s="9"/>
      <c r="P807" s="9"/>
      <c r="Q807" s="9"/>
      <c r="R807" s="9"/>
      <c r="S807" s="9"/>
      <c r="T807" s="9"/>
    </row>
    <row r="808" spans="2:20" ht="12.75" x14ac:dyDescent="0.2">
      <c r="B808" s="32"/>
      <c r="D808" s="32"/>
      <c r="F808" s="32"/>
      <c r="H808" s="30"/>
      <c r="I808" s="33"/>
      <c r="J808" s="30"/>
      <c r="K808" s="32"/>
      <c r="L808" s="30"/>
      <c r="M808" s="8">
        <f t="shared" si="6"/>
        <v>0</v>
      </c>
      <c r="N808" s="9"/>
      <c r="O808" s="9"/>
      <c r="P808" s="9"/>
      <c r="Q808" s="9"/>
      <c r="R808" s="9"/>
      <c r="S808" s="9"/>
      <c r="T808" s="9"/>
    </row>
    <row r="809" spans="2:20" ht="12.75" x14ac:dyDescent="0.2">
      <c r="B809" s="32"/>
      <c r="D809" s="32"/>
      <c r="F809" s="32"/>
      <c r="H809" s="30"/>
      <c r="I809" s="33"/>
      <c r="J809" s="30"/>
      <c r="K809" s="32"/>
      <c r="L809" s="30"/>
      <c r="M809" s="8">
        <f t="shared" si="6"/>
        <v>0</v>
      </c>
      <c r="N809" s="9"/>
      <c r="O809" s="9"/>
      <c r="P809" s="9"/>
      <c r="Q809" s="9"/>
      <c r="R809" s="9"/>
      <c r="S809" s="9"/>
      <c r="T809" s="9"/>
    </row>
    <row r="810" spans="2:20" ht="12.75" x14ac:dyDescent="0.2">
      <c r="B810" s="32"/>
      <c r="D810" s="32"/>
      <c r="F810" s="32"/>
      <c r="H810" s="30"/>
      <c r="I810" s="33"/>
      <c r="J810" s="30"/>
      <c r="K810" s="32"/>
      <c r="L810" s="30"/>
      <c r="M810" s="8">
        <f t="shared" si="6"/>
        <v>0</v>
      </c>
      <c r="N810" s="9"/>
      <c r="O810" s="9"/>
      <c r="P810" s="9"/>
      <c r="Q810" s="9"/>
      <c r="R810" s="9"/>
      <c r="S810" s="9"/>
      <c r="T810" s="9"/>
    </row>
    <row r="811" spans="2:20" ht="12.75" x14ac:dyDescent="0.2">
      <c r="B811" s="32"/>
      <c r="D811" s="32"/>
      <c r="F811" s="32"/>
      <c r="H811" s="30"/>
      <c r="I811" s="33"/>
      <c r="J811" s="30"/>
      <c r="K811" s="32"/>
      <c r="L811" s="30"/>
      <c r="M811" s="8">
        <f t="shared" si="6"/>
        <v>0</v>
      </c>
      <c r="N811" s="9"/>
      <c r="O811" s="9"/>
      <c r="P811" s="9"/>
      <c r="Q811" s="9"/>
      <c r="R811" s="9"/>
      <c r="S811" s="9"/>
      <c r="T811" s="9"/>
    </row>
    <row r="812" spans="2:20" ht="12.75" x14ac:dyDescent="0.2">
      <c r="B812" s="32"/>
      <c r="D812" s="32"/>
      <c r="F812" s="32"/>
      <c r="H812" s="30"/>
      <c r="I812" s="33"/>
      <c r="J812" s="30"/>
      <c r="K812" s="32"/>
      <c r="L812" s="30"/>
      <c r="M812" s="8">
        <f t="shared" si="6"/>
        <v>0</v>
      </c>
      <c r="N812" s="9"/>
      <c r="O812" s="9"/>
      <c r="P812" s="9"/>
      <c r="Q812" s="9"/>
      <c r="R812" s="9"/>
      <c r="S812" s="9"/>
      <c r="T812" s="9"/>
    </row>
    <row r="813" spans="2:20" ht="12.75" x14ac:dyDescent="0.2">
      <c r="B813" s="32"/>
      <c r="D813" s="32"/>
      <c r="F813" s="32"/>
      <c r="H813" s="30"/>
      <c r="I813" s="33"/>
      <c r="J813" s="30"/>
      <c r="K813" s="32"/>
      <c r="L813" s="30"/>
      <c r="M813" s="8">
        <f t="shared" si="6"/>
        <v>0</v>
      </c>
      <c r="N813" s="9"/>
      <c r="O813" s="9"/>
      <c r="P813" s="9"/>
      <c r="Q813" s="9"/>
      <c r="R813" s="9"/>
      <c r="S813" s="9"/>
      <c r="T813" s="9"/>
    </row>
    <row r="814" spans="2:20" ht="12.75" x14ac:dyDescent="0.2">
      <c r="B814" s="32"/>
      <c r="D814" s="32"/>
      <c r="F814" s="32"/>
      <c r="H814" s="30"/>
      <c r="I814" s="33"/>
      <c r="J814" s="30"/>
      <c r="K814" s="32"/>
      <c r="L814" s="30"/>
      <c r="M814" s="8">
        <f t="shared" si="6"/>
        <v>0</v>
      </c>
      <c r="N814" s="9"/>
      <c r="O814" s="9"/>
      <c r="P814" s="9"/>
      <c r="Q814" s="9"/>
      <c r="R814" s="9"/>
      <c r="S814" s="9"/>
      <c r="T814" s="9"/>
    </row>
    <row r="815" spans="2:20" ht="12.75" x14ac:dyDescent="0.2">
      <c r="B815" s="32"/>
      <c r="D815" s="32"/>
      <c r="F815" s="32"/>
      <c r="H815" s="30"/>
      <c r="I815" s="33"/>
      <c r="J815" s="30"/>
      <c r="K815" s="32"/>
      <c r="L815" s="30"/>
      <c r="M815" s="8">
        <f t="shared" si="6"/>
        <v>0</v>
      </c>
      <c r="N815" s="9"/>
      <c r="O815" s="9"/>
      <c r="P815" s="9"/>
      <c r="Q815" s="9"/>
      <c r="R815" s="9"/>
      <c r="S815" s="9"/>
      <c r="T815" s="9"/>
    </row>
    <row r="816" spans="2:20" ht="12.75" x14ac:dyDescent="0.2">
      <c r="B816" s="32"/>
      <c r="D816" s="32"/>
      <c r="F816" s="32"/>
      <c r="H816" s="30"/>
      <c r="I816" s="33"/>
      <c r="J816" s="30"/>
      <c r="K816" s="32"/>
      <c r="L816" s="30"/>
      <c r="M816" s="8">
        <f t="shared" si="6"/>
        <v>0</v>
      </c>
      <c r="N816" s="9"/>
      <c r="O816" s="9"/>
      <c r="P816" s="9"/>
      <c r="Q816" s="9"/>
      <c r="R816" s="9"/>
      <c r="S816" s="9"/>
      <c r="T816" s="9"/>
    </row>
    <row r="817" spans="2:20" ht="12.75" x14ac:dyDescent="0.2">
      <c r="B817" s="32"/>
      <c r="D817" s="32"/>
      <c r="F817" s="32"/>
      <c r="H817" s="30"/>
      <c r="I817" s="33"/>
      <c r="J817" s="30"/>
      <c r="K817" s="32"/>
      <c r="L817" s="30"/>
      <c r="M817" s="8">
        <f t="shared" si="6"/>
        <v>0</v>
      </c>
      <c r="N817" s="9"/>
      <c r="O817" s="9"/>
      <c r="P817" s="9"/>
      <c r="Q817" s="9"/>
      <c r="R817" s="9"/>
      <c r="S817" s="9"/>
      <c r="T817" s="9"/>
    </row>
    <row r="818" spans="2:20" ht="12.75" x14ac:dyDescent="0.2">
      <c r="B818" s="32"/>
      <c r="D818" s="32"/>
      <c r="F818" s="32"/>
      <c r="H818" s="30"/>
      <c r="I818" s="33"/>
      <c r="J818" s="30"/>
      <c r="K818" s="32"/>
      <c r="L818" s="30"/>
      <c r="M818" s="8">
        <f t="shared" si="6"/>
        <v>0</v>
      </c>
      <c r="N818" s="9"/>
      <c r="O818" s="9"/>
      <c r="P818" s="9"/>
      <c r="Q818" s="9"/>
      <c r="R818" s="9"/>
      <c r="S818" s="9"/>
      <c r="T818" s="9"/>
    </row>
    <row r="819" spans="2:20" ht="12.75" x14ac:dyDescent="0.2">
      <c r="B819" s="32"/>
      <c r="D819" s="32"/>
      <c r="F819" s="32"/>
      <c r="H819" s="30"/>
      <c r="I819" s="33"/>
      <c r="J819" s="30"/>
      <c r="K819" s="32"/>
      <c r="L819" s="30"/>
      <c r="M819" s="8">
        <f t="shared" si="6"/>
        <v>0</v>
      </c>
      <c r="N819" s="9"/>
      <c r="O819" s="9"/>
      <c r="P819" s="9"/>
      <c r="Q819" s="9"/>
      <c r="R819" s="9"/>
      <c r="S819" s="9"/>
      <c r="T819" s="9"/>
    </row>
    <row r="820" spans="2:20" ht="12.75" x14ac:dyDescent="0.2">
      <c r="B820" s="32"/>
      <c r="D820" s="32"/>
      <c r="F820" s="32"/>
      <c r="H820" s="30"/>
      <c r="I820" s="33"/>
      <c r="J820" s="30"/>
      <c r="K820" s="32"/>
      <c r="L820" s="30"/>
      <c r="M820" s="8">
        <f t="shared" si="6"/>
        <v>0</v>
      </c>
      <c r="N820" s="9"/>
      <c r="O820" s="9"/>
      <c r="P820" s="9"/>
      <c r="Q820" s="9"/>
      <c r="R820" s="9"/>
      <c r="S820" s="9"/>
      <c r="T820" s="9"/>
    </row>
    <row r="821" spans="2:20" ht="12.75" x14ac:dyDescent="0.2">
      <c r="B821" s="32"/>
      <c r="D821" s="32"/>
      <c r="F821" s="32"/>
      <c r="H821" s="30"/>
      <c r="I821" s="33"/>
      <c r="J821" s="30"/>
      <c r="K821" s="32"/>
      <c r="L821" s="30"/>
      <c r="M821" s="8">
        <f t="shared" si="6"/>
        <v>0</v>
      </c>
      <c r="N821" s="9"/>
      <c r="O821" s="9"/>
      <c r="P821" s="9"/>
      <c r="Q821" s="9"/>
      <c r="R821" s="9"/>
      <c r="S821" s="9"/>
      <c r="T821" s="9"/>
    </row>
    <row r="822" spans="2:20" ht="12.75" x14ac:dyDescent="0.2">
      <c r="B822" s="32"/>
      <c r="D822" s="32"/>
      <c r="F822" s="32"/>
      <c r="H822" s="30"/>
      <c r="I822" s="33"/>
      <c r="J822" s="30"/>
      <c r="K822" s="32"/>
      <c r="L822" s="30"/>
      <c r="M822" s="8">
        <f t="shared" si="6"/>
        <v>0</v>
      </c>
      <c r="N822" s="9"/>
      <c r="O822" s="9"/>
      <c r="P822" s="9"/>
      <c r="Q822" s="9"/>
      <c r="R822" s="9"/>
      <c r="S822" s="9"/>
      <c r="T822" s="9"/>
    </row>
    <row r="823" spans="2:20" ht="12.75" x14ac:dyDescent="0.2">
      <c r="B823" s="32"/>
      <c r="D823" s="32"/>
      <c r="F823" s="32"/>
      <c r="H823" s="30"/>
      <c r="I823" s="33"/>
      <c r="J823" s="30"/>
      <c r="K823" s="32"/>
      <c r="L823" s="30"/>
      <c r="M823" s="8">
        <f t="shared" si="6"/>
        <v>0</v>
      </c>
      <c r="N823" s="9"/>
      <c r="O823" s="9"/>
      <c r="P823" s="9"/>
      <c r="Q823" s="9"/>
      <c r="R823" s="9"/>
      <c r="S823" s="9"/>
      <c r="T823" s="9"/>
    </row>
    <row r="824" spans="2:20" ht="12.75" x14ac:dyDescent="0.2">
      <c r="B824" s="32"/>
      <c r="D824" s="32"/>
      <c r="F824" s="32"/>
      <c r="H824" s="30"/>
      <c r="I824" s="33"/>
      <c r="J824" s="30"/>
      <c r="K824" s="32"/>
      <c r="L824" s="30"/>
      <c r="M824" s="8">
        <f t="shared" si="6"/>
        <v>0</v>
      </c>
      <c r="N824" s="9"/>
      <c r="O824" s="9"/>
      <c r="P824" s="9"/>
      <c r="Q824" s="9"/>
      <c r="R824" s="9"/>
      <c r="S824" s="9"/>
      <c r="T824" s="9"/>
    </row>
    <row r="825" spans="2:20" ht="12.75" x14ac:dyDescent="0.2">
      <c r="B825" s="32"/>
      <c r="D825" s="32"/>
      <c r="F825" s="32"/>
      <c r="H825" s="30"/>
      <c r="I825" s="33"/>
      <c r="J825" s="30"/>
      <c r="K825" s="32"/>
      <c r="L825" s="30"/>
      <c r="M825" s="8">
        <f t="shared" si="6"/>
        <v>0</v>
      </c>
      <c r="N825" s="9"/>
      <c r="O825" s="9"/>
      <c r="P825" s="9"/>
      <c r="Q825" s="9"/>
      <c r="R825" s="9"/>
      <c r="S825" s="9"/>
      <c r="T825" s="9"/>
    </row>
    <row r="826" spans="2:20" ht="12.75" x14ac:dyDescent="0.2">
      <c r="B826" s="32"/>
      <c r="D826" s="32"/>
      <c r="F826" s="32"/>
      <c r="H826" s="30"/>
      <c r="I826" s="33"/>
      <c r="J826" s="30"/>
      <c r="K826" s="32"/>
      <c r="L826" s="30"/>
      <c r="M826" s="8">
        <f t="shared" si="6"/>
        <v>0</v>
      </c>
      <c r="N826" s="9"/>
      <c r="O826" s="9"/>
      <c r="P826" s="9"/>
      <c r="Q826" s="9"/>
      <c r="R826" s="9"/>
      <c r="S826" s="9"/>
      <c r="T826" s="9"/>
    </row>
    <row r="827" spans="2:20" ht="12.75" x14ac:dyDescent="0.2">
      <c r="B827" s="32"/>
      <c r="D827" s="32"/>
      <c r="F827" s="32"/>
      <c r="H827" s="30"/>
      <c r="I827" s="33"/>
      <c r="J827" s="30"/>
      <c r="K827" s="32"/>
      <c r="L827" s="30"/>
      <c r="M827" s="8">
        <f t="shared" si="6"/>
        <v>0</v>
      </c>
      <c r="N827" s="9"/>
      <c r="O827" s="9"/>
      <c r="P827" s="9"/>
      <c r="Q827" s="9"/>
      <c r="R827" s="9"/>
      <c r="S827" s="9"/>
      <c r="T827" s="9"/>
    </row>
    <row r="828" spans="2:20" ht="12.75" x14ac:dyDescent="0.2">
      <c r="B828" s="32"/>
      <c r="D828" s="32"/>
      <c r="F828" s="32"/>
      <c r="H828" s="30"/>
      <c r="I828" s="33"/>
      <c r="J828" s="30"/>
      <c r="K828" s="32"/>
      <c r="L828" s="30"/>
      <c r="M828" s="8">
        <f t="shared" si="6"/>
        <v>0</v>
      </c>
      <c r="N828" s="9"/>
      <c r="O828" s="9"/>
      <c r="P828" s="9"/>
      <c r="Q828" s="9"/>
      <c r="R828" s="9"/>
      <c r="S828" s="9"/>
      <c r="T828" s="9"/>
    </row>
    <row r="829" spans="2:20" ht="12.75" x14ac:dyDescent="0.2">
      <c r="B829" s="32"/>
      <c r="D829" s="32"/>
      <c r="F829" s="32"/>
      <c r="H829" s="30"/>
      <c r="I829" s="33"/>
      <c r="J829" s="30"/>
      <c r="K829" s="32"/>
      <c r="L829" s="30"/>
      <c r="M829" s="8">
        <f t="shared" si="6"/>
        <v>0</v>
      </c>
      <c r="N829" s="9"/>
      <c r="O829" s="9"/>
      <c r="P829" s="9"/>
      <c r="Q829" s="9"/>
      <c r="R829" s="9"/>
      <c r="S829" s="9"/>
      <c r="T829" s="9"/>
    </row>
    <row r="830" spans="2:20" ht="12.75" x14ac:dyDescent="0.2">
      <c r="B830" s="32"/>
      <c r="D830" s="32"/>
      <c r="F830" s="32"/>
      <c r="H830" s="30"/>
      <c r="I830" s="33"/>
      <c r="J830" s="30"/>
      <c r="K830" s="32"/>
      <c r="L830" s="30"/>
      <c r="M830" s="8">
        <f t="shared" si="6"/>
        <v>0</v>
      </c>
      <c r="N830" s="9"/>
      <c r="O830" s="9"/>
      <c r="P830" s="9"/>
      <c r="Q830" s="9"/>
      <c r="R830" s="9"/>
      <c r="S830" s="9"/>
      <c r="T830" s="9"/>
    </row>
    <row r="831" spans="2:20" ht="12.75" x14ac:dyDescent="0.2">
      <c r="B831" s="32"/>
      <c r="D831" s="32"/>
      <c r="F831" s="32"/>
      <c r="H831" s="30"/>
      <c r="I831" s="33"/>
      <c r="J831" s="30"/>
      <c r="K831" s="32"/>
      <c r="L831" s="30"/>
      <c r="M831" s="8">
        <f t="shared" si="6"/>
        <v>0</v>
      </c>
      <c r="N831" s="9"/>
      <c r="O831" s="9"/>
      <c r="P831" s="9"/>
      <c r="Q831" s="9"/>
      <c r="R831" s="9"/>
      <c r="S831" s="9"/>
      <c r="T831" s="9"/>
    </row>
    <row r="832" spans="2:20" ht="12.75" x14ac:dyDescent="0.2">
      <c r="B832" s="32"/>
      <c r="D832" s="32"/>
      <c r="F832" s="32"/>
      <c r="H832" s="30"/>
      <c r="I832" s="33"/>
      <c r="J832" s="30"/>
      <c r="K832" s="32"/>
      <c r="L832" s="30"/>
      <c r="M832" s="8">
        <f t="shared" si="6"/>
        <v>0</v>
      </c>
      <c r="N832" s="9"/>
      <c r="O832" s="9"/>
      <c r="P832" s="9"/>
      <c r="Q832" s="9"/>
      <c r="R832" s="9"/>
      <c r="S832" s="9"/>
      <c r="T832" s="9"/>
    </row>
    <row r="833" spans="2:20" ht="12.75" x14ac:dyDescent="0.2">
      <c r="B833" s="32"/>
      <c r="D833" s="32"/>
      <c r="F833" s="32"/>
      <c r="H833" s="30"/>
      <c r="I833" s="33"/>
      <c r="J833" s="30"/>
      <c r="K833" s="32"/>
      <c r="L833" s="30"/>
      <c r="M833" s="8">
        <f t="shared" si="6"/>
        <v>0</v>
      </c>
      <c r="N833" s="9"/>
      <c r="O833" s="9"/>
      <c r="P833" s="9"/>
      <c r="Q833" s="9"/>
      <c r="R833" s="9"/>
      <c r="S833" s="9"/>
      <c r="T833" s="9"/>
    </row>
    <row r="834" spans="2:20" ht="12.75" x14ac:dyDescent="0.2">
      <c r="B834" s="32"/>
      <c r="D834" s="32"/>
      <c r="F834" s="32"/>
      <c r="H834" s="30"/>
      <c r="I834" s="33"/>
      <c r="J834" s="30"/>
      <c r="K834" s="32"/>
      <c r="L834" s="30"/>
      <c r="M834" s="8">
        <f t="shared" si="6"/>
        <v>0</v>
      </c>
      <c r="N834" s="9"/>
      <c r="O834" s="9"/>
      <c r="P834" s="9"/>
      <c r="Q834" s="9"/>
      <c r="R834" s="9"/>
      <c r="S834" s="9"/>
      <c r="T834" s="9"/>
    </row>
    <row r="835" spans="2:20" ht="12.75" x14ac:dyDescent="0.2">
      <c r="B835" s="32"/>
      <c r="D835" s="32"/>
      <c r="F835" s="32"/>
      <c r="H835" s="30"/>
      <c r="I835" s="33"/>
      <c r="J835" s="30"/>
      <c r="K835" s="32"/>
      <c r="L835" s="30"/>
      <c r="M835" s="8">
        <f t="shared" si="6"/>
        <v>0</v>
      </c>
      <c r="N835" s="9"/>
      <c r="O835" s="9"/>
      <c r="P835" s="9"/>
      <c r="Q835" s="9"/>
      <c r="R835" s="9"/>
      <c r="S835" s="9"/>
      <c r="T835" s="9"/>
    </row>
    <row r="836" spans="2:20" ht="12.75" x14ac:dyDescent="0.2">
      <c r="B836" s="32"/>
      <c r="D836" s="32"/>
      <c r="F836" s="32"/>
      <c r="H836" s="30"/>
      <c r="I836" s="33"/>
      <c r="J836" s="30"/>
      <c r="K836" s="32"/>
      <c r="L836" s="30"/>
      <c r="M836" s="8">
        <f t="shared" si="6"/>
        <v>0</v>
      </c>
      <c r="N836" s="9"/>
      <c r="O836" s="9"/>
      <c r="P836" s="9"/>
      <c r="Q836" s="9"/>
      <c r="R836" s="9"/>
      <c r="S836" s="9"/>
      <c r="T836" s="9"/>
    </row>
    <row r="837" spans="2:20" ht="12.75" x14ac:dyDescent="0.2">
      <c r="B837" s="32"/>
      <c r="D837" s="32"/>
      <c r="F837" s="32"/>
      <c r="H837" s="30"/>
      <c r="I837" s="33"/>
      <c r="J837" s="30"/>
      <c r="K837" s="32"/>
      <c r="L837" s="30"/>
      <c r="M837" s="8">
        <f t="shared" si="6"/>
        <v>0</v>
      </c>
      <c r="N837" s="9"/>
      <c r="O837" s="9"/>
      <c r="P837" s="9"/>
      <c r="Q837" s="9"/>
      <c r="R837" s="9"/>
      <c r="S837" s="9"/>
      <c r="T837" s="9"/>
    </row>
    <row r="838" spans="2:20" ht="12.75" x14ac:dyDescent="0.2">
      <c r="B838" s="32"/>
      <c r="D838" s="32"/>
      <c r="F838" s="32"/>
      <c r="H838" s="30"/>
      <c r="I838" s="33"/>
      <c r="J838" s="30"/>
      <c r="K838" s="32"/>
      <c r="L838" s="30"/>
      <c r="M838" s="8">
        <f t="shared" si="6"/>
        <v>0</v>
      </c>
      <c r="N838" s="9"/>
      <c r="O838" s="9"/>
      <c r="P838" s="9"/>
      <c r="Q838" s="9"/>
      <c r="R838" s="9"/>
      <c r="S838" s="9"/>
      <c r="T838" s="9"/>
    </row>
    <row r="839" spans="2:20" ht="12.75" x14ac:dyDescent="0.2">
      <c r="B839" s="32"/>
      <c r="D839" s="32"/>
      <c r="F839" s="32"/>
      <c r="H839" s="30"/>
      <c r="I839" s="33"/>
      <c r="J839" s="30"/>
      <c r="K839" s="32"/>
      <c r="L839" s="30"/>
      <c r="M839" s="8">
        <f t="shared" si="6"/>
        <v>0</v>
      </c>
      <c r="N839" s="9"/>
      <c r="O839" s="9"/>
      <c r="P839" s="9"/>
      <c r="Q839" s="9"/>
      <c r="R839" s="9"/>
      <c r="S839" s="9"/>
      <c r="T839" s="9"/>
    </row>
    <row r="840" spans="2:20" ht="12.75" x14ac:dyDescent="0.2">
      <c r="B840" s="32"/>
      <c r="D840" s="32"/>
      <c r="F840" s="32"/>
      <c r="H840" s="30"/>
      <c r="I840" s="33"/>
      <c r="J840" s="30"/>
      <c r="K840" s="32"/>
      <c r="L840" s="30"/>
      <c r="M840" s="8">
        <f t="shared" si="6"/>
        <v>0</v>
      </c>
      <c r="N840" s="9"/>
      <c r="O840" s="9"/>
      <c r="P840" s="9"/>
      <c r="Q840" s="9"/>
      <c r="R840" s="9"/>
      <c r="S840" s="9"/>
      <c r="T840" s="9"/>
    </row>
    <row r="841" spans="2:20" ht="12.75" x14ac:dyDescent="0.2">
      <c r="B841" s="32"/>
      <c r="D841" s="32"/>
      <c r="F841" s="32"/>
      <c r="H841" s="30"/>
      <c r="I841" s="33"/>
      <c r="J841" s="30"/>
      <c r="K841" s="32"/>
      <c r="L841" s="30"/>
      <c r="M841" s="8">
        <f t="shared" si="6"/>
        <v>0</v>
      </c>
      <c r="N841" s="9"/>
      <c r="O841" s="9"/>
      <c r="P841" s="9"/>
      <c r="Q841" s="9"/>
      <c r="R841" s="9"/>
      <c r="S841" s="9"/>
      <c r="T841" s="9"/>
    </row>
    <row r="842" spans="2:20" ht="12.75" x14ac:dyDescent="0.2">
      <c r="B842" s="32"/>
      <c r="D842" s="32"/>
      <c r="F842" s="32"/>
      <c r="H842" s="30"/>
      <c r="I842" s="33"/>
      <c r="J842" s="30"/>
      <c r="K842" s="32"/>
      <c r="L842" s="30"/>
      <c r="M842" s="8">
        <f t="shared" si="6"/>
        <v>0</v>
      </c>
      <c r="N842" s="9"/>
      <c r="O842" s="9"/>
      <c r="P842" s="9"/>
      <c r="Q842" s="9"/>
      <c r="R842" s="9"/>
      <c r="S842" s="9"/>
      <c r="T842" s="9"/>
    </row>
    <row r="843" spans="2:20" ht="12.75" x14ac:dyDescent="0.2">
      <c r="B843" s="32"/>
      <c r="D843" s="32"/>
      <c r="F843" s="32"/>
      <c r="H843" s="30"/>
      <c r="I843" s="33"/>
      <c r="J843" s="30"/>
      <c r="K843" s="32"/>
      <c r="L843" s="30"/>
      <c r="M843" s="8">
        <f t="shared" si="6"/>
        <v>0</v>
      </c>
      <c r="N843" s="9"/>
      <c r="O843" s="9"/>
      <c r="P843" s="9"/>
      <c r="Q843" s="9"/>
      <c r="R843" s="9"/>
      <c r="S843" s="9"/>
      <c r="T843" s="9"/>
    </row>
    <row r="844" spans="2:20" ht="12.75" x14ac:dyDescent="0.2">
      <c r="B844" s="32"/>
      <c r="D844" s="32"/>
      <c r="F844" s="32"/>
      <c r="H844" s="30"/>
      <c r="I844" s="33"/>
      <c r="J844" s="30"/>
      <c r="K844" s="32"/>
      <c r="L844" s="30"/>
      <c r="M844" s="8">
        <f t="shared" si="6"/>
        <v>0</v>
      </c>
      <c r="N844" s="9"/>
      <c r="O844" s="9"/>
      <c r="P844" s="9"/>
      <c r="Q844" s="9"/>
      <c r="R844" s="9"/>
      <c r="S844" s="9"/>
      <c r="T844" s="9"/>
    </row>
    <row r="845" spans="2:20" ht="12.75" x14ac:dyDescent="0.2">
      <c r="B845" s="32"/>
      <c r="D845" s="32"/>
      <c r="F845" s="32"/>
      <c r="H845" s="30"/>
      <c r="I845" s="33"/>
      <c r="J845" s="30"/>
      <c r="K845" s="32"/>
      <c r="L845" s="30"/>
      <c r="M845" s="8">
        <f t="shared" si="6"/>
        <v>0</v>
      </c>
      <c r="N845" s="9"/>
      <c r="O845" s="9"/>
      <c r="P845" s="9"/>
      <c r="Q845" s="9"/>
      <c r="R845" s="9"/>
      <c r="S845" s="9"/>
      <c r="T845" s="9"/>
    </row>
    <row r="846" spans="2:20" ht="12.75" x14ac:dyDescent="0.2">
      <c r="B846" s="32"/>
      <c r="D846" s="32"/>
      <c r="F846" s="32"/>
      <c r="H846" s="30"/>
      <c r="I846" s="33"/>
      <c r="J846" s="30"/>
      <c r="K846" s="32"/>
      <c r="L846" s="30"/>
      <c r="M846" s="8">
        <f t="shared" si="6"/>
        <v>0</v>
      </c>
      <c r="N846" s="9"/>
      <c r="O846" s="9"/>
      <c r="P846" s="9"/>
      <c r="Q846" s="9"/>
      <c r="R846" s="9"/>
      <c r="S846" s="9"/>
      <c r="T846" s="9"/>
    </row>
    <row r="847" spans="2:20" ht="12.75" x14ac:dyDescent="0.2">
      <c r="B847" s="32"/>
      <c r="D847" s="32"/>
      <c r="F847" s="32"/>
      <c r="H847" s="30"/>
      <c r="I847" s="33"/>
      <c r="J847" s="30"/>
      <c r="K847" s="32"/>
      <c r="L847" s="30"/>
      <c r="M847" s="8">
        <f t="shared" si="6"/>
        <v>0</v>
      </c>
      <c r="N847" s="9"/>
      <c r="O847" s="9"/>
      <c r="P847" s="9"/>
      <c r="Q847" s="9"/>
      <c r="R847" s="9"/>
      <c r="S847" s="9"/>
      <c r="T847" s="9"/>
    </row>
    <row r="848" spans="2:20" ht="12.75" x14ac:dyDescent="0.2">
      <c r="B848" s="32"/>
      <c r="D848" s="32"/>
      <c r="F848" s="32"/>
      <c r="H848" s="30"/>
      <c r="I848" s="33"/>
      <c r="J848" s="30"/>
      <c r="K848" s="32"/>
      <c r="L848" s="30"/>
      <c r="M848" s="8">
        <f t="shared" si="6"/>
        <v>0</v>
      </c>
      <c r="N848" s="9"/>
      <c r="O848" s="9"/>
      <c r="P848" s="9"/>
      <c r="Q848" s="9"/>
      <c r="R848" s="9"/>
      <c r="S848" s="9"/>
      <c r="T848" s="9"/>
    </row>
    <row r="849" spans="2:20" ht="12.75" x14ac:dyDescent="0.2">
      <c r="B849" s="32"/>
      <c r="D849" s="32"/>
      <c r="F849" s="32"/>
      <c r="H849" s="30"/>
      <c r="I849" s="33"/>
      <c r="J849" s="30"/>
      <c r="K849" s="32"/>
      <c r="L849" s="30"/>
      <c r="M849" s="8">
        <f t="shared" si="6"/>
        <v>0</v>
      </c>
      <c r="N849" s="9"/>
      <c r="O849" s="9"/>
      <c r="P849" s="9"/>
      <c r="Q849" s="9"/>
      <c r="R849" s="9"/>
      <c r="S849" s="9"/>
      <c r="T849" s="9"/>
    </row>
    <row r="850" spans="2:20" ht="12.75" x14ac:dyDescent="0.2">
      <c r="B850" s="32"/>
      <c r="D850" s="32"/>
      <c r="F850" s="32"/>
      <c r="H850" s="30"/>
      <c r="I850" s="33"/>
      <c r="J850" s="30"/>
      <c r="K850" s="32"/>
      <c r="L850" s="30"/>
      <c r="M850" s="8">
        <f t="shared" si="6"/>
        <v>0</v>
      </c>
      <c r="N850" s="9"/>
      <c r="O850" s="9"/>
      <c r="P850" s="9"/>
      <c r="Q850" s="9"/>
      <c r="R850" s="9"/>
      <c r="S850" s="9"/>
      <c r="T850" s="9"/>
    </row>
    <row r="851" spans="2:20" ht="12.75" x14ac:dyDescent="0.2">
      <c r="B851" s="32"/>
      <c r="D851" s="32"/>
      <c r="F851" s="32"/>
      <c r="H851" s="30"/>
      <c r="I851" s="33"/>
      <c r="J851" s="30"/>
      <c r="K851" s="32"/>
      <c r="L851" s="30"/>
      <c r="M851" s="8">
        <f t="shared" si="6"/>
        <v>0</v>
      </c>
      <c r="N851" s="9"/>
      <c r="O851" s="9"/>
      <c r="P851" s="9"/>
      <c r="Q851" s="9"/>
      <c r="R851" s="9"/>
      <c r="S851" s="9"/>
      <c r="T851" s="9"/>
    </row>
    <row r="852" spans="2:20" ht="12.75" x14ac:dyDescent="0.2">
      <c r="B852" s="32"/>
      <c r="D852" s="32"/>
      <c r="F852" s="32"/>
      <c r="H852" s="30"/>
      <c r="I852" s="33"/>
      <c r="J852" s="30"/>
      <c r="K852" s="32"/>
      <c r="L852" s="30"/>
      <c r="M852" s="8">
        <f t="shared" si="6"/>
        <v>0</v>
      </c>
      <c r="N852" s="9"/>
      <c r="O852" s="9"/>
      <c r="P852" s="9"/>
      <c r="Q852" s="9"/>
      <c r="R852" s="9"/>
      <c r="S852" s="9"/>
      <c r="T852" s="9"/>
    </row>
    <row r="853" spans="2:20" ht="12.75" x14ac:dyDescent="0.2">
      <c r="B853" s="32"/>
      <c r="D853" s="32"/>
      <c r="F853" s="32"/>
      <c r="H853" s="30"/>
      <c r="I853" s="33"/>
      <c r="J853" s="30"/>
      <c r="K853" s="32"/>
      <c r="L853" s="30"/>
      <c r="M853" s="8">
        <f t="shared" si="6"/>
        <v>0</v>
      </c>
      <c r="N853" s="9"/>
      <c r="O853" s="9"/>
      <c r="P853" s="9"/>
      <c r="Q853" s="9"/>
      <c r="R853" s="9"/>
      <c r="S853" s="9"/>
      <c r="T853" s="9"/>
    </row>
    <row r="854" spans="2:20" ht="12.75" x14ac:dyDescent="0.2">
      <c r="B854" s="32"/>
      <c r="D854" s="32"/>
      <c r="F854" s="32"/>
      <c r="H854" s="30"/>
      <c r="I854" s="33"/>
      <c r="J854" s="30"/>
      <c r="K854" s="32"/>
      <c r="L854" s="30"/>
      <c r="M854" s="8">
        <f t="shared" si="6"/>
        <v>0</v>
      </c>
      <c r="N854" s="9"/>
      <c r="O854" s="9"/>
      <c r="P854" s="9"/>
      <c r="Q854" s="9"/>
      <c r="R854" s="9"/>
      <c r="S854" s="9"/>
      <c r="T854" s="9"/>
    </row>
    <row r="855" spans="2:20" ht="12.75" x14ac:dyDescent="0.2">
      <c r="B855" s="32"/>
      <c r="D855" s="32"/>
      <c r="F855" s="32"/>
      <c r="H855" s="30"/>
      <c r="I855" s="33"/>
      <c r="J855" s="30"/>
      <c r="K855" s="32"/>
      <c r="L855" s="30"/>
      <c r="M855" s="8">
        <f t="shared" si="6"/>
        <v>0</v>
      </c>
      <c r="N855" s="9"/>
      <c r="O855" s="9"/>
      <c r="P855" s="9"/>
      <c r="Q855" s="9"/>
      <c r="R855" s="9"/>
      <c r="S855" s="9"/>
      <c r="T855" s="9"/>
    </row>
    <row r="856" spans="2:20" ht="12.75" x14ac:dyDescent="0.2">
      <c r="B856" s="32"/>
      <c r="D856" s="32"/>
      <c r="F856" s="32"/>
      <c r="H856" s="30"/>
      <c r="I856" s="33"/>
      <c r="J856" s="30"/>
      <c r="K856" s="32"/>
      <c r="L856" s="30"/>
      <c r="M856" s="8">
        <f t="shared" si="6"/>
        <v>0</v>
      </c>
      <c r="N856" s="9"/>
      <c r="O856" s="9"/>
      <c r="P856" s="9"/>
      <c r="Q856" s="9"/>
      <c r="R856" s="9"/>
      <c r="S856" s="9"/>
      <c r="T856" s="9"/>
    </row>
    <row r="857" spans="2:20" ht="12.75" x14ac:dyDescent="0.2">
      <c r="B857" s="32"/>
      <c r="D857" s="32"/>
      <c r="F857" s="32"/>
      <c r="H857" s="30"/>
      <c r="I857" s="33"/>
      <c r="J857" s="30"/>
      <c r="K857" s="32"/>
      <c r="L857" s="30"/>
      <c r="M857" s="8">
        <f t="shared" si="6"/>
        <v>0</v>
      </c>
      <c r="N857" s="9"/>
      <c r="O857" s="9"/>
      <c r="P857" s="9"/>
      <c r="Q857" s="9"/>
      <c r="R857" s="9"/>
      <c r="S857" s="9"/>
      <c r="T857" s="9"/>
    </row>
    <row r="858" spans="2:20" ht="12.75" x14ac:dyDescent="0.2">
      <c r="B858" s="32"/>
      <c r="D858" s="32"/>
      <c r="F858" s="32"/>
      <c r="H858" s="30"/>
      <c r="I858" s="33"/>
      <c r="J858" s="30"/>
      <c r="K858" s="32"/>
      <c r="L858" s="30"/>
      <c r="M858" s="8">
        <f t="shared" si="6"/>
        <v>0</v>
      </c>
      <c r="N858" s="9"/>
      <c r="O858" s="9"/>
      <c r="P858" s="9"/>
      <c r="Q858" s="9"/>
      <c r="R858" s="9"/>
      <c r="S858" s="9"/>
      <c r="T858" s="9"/>
    </row>
    <row r="859" spans="2:20" ht="12.75" x14ac:dyDescent="0.2">
      <c r="B859" s="32"/>
      <c r="D859" s="32"/>
      <c r="F859" s="32"/>
      <c r="H859" s="30"/>
      <c r="I859" s="33"/>
      <c r="J859" s="30"/>
      <c r="K859" s="32"/>
      <c r="L859" s="30"/>
      <c r="M859" s="8">
        <f t="shared" si="6"/>
        <v>0</v>
      </c>
      <c r="N859" s="9"/>
      <c r="O859" s="9"/>
      <c r="P859" s="9"/>
      <c r="Q859" s="9"/>
      <c r="R859" s="9"/>
      <c r="S859" s="9"/>
      <c r="T859" s="9"/>
    </row>
    <row r="860" spans="2:20" ht="12.75" x14ac:dyDescent="0.2">
      <c r="B860" s="32"/>
      <c r="D860" s="32"/>
      <c r="F860" s="32"/>
      <c r="H860" s="30"/>
      <c r="I860" s="33"/>
      <c r="J860" s="30"/>
      <c r="K860" s="32"/>
      <c r="L860" s="30"/>
      <c r="M860" s="8">
        <f t="shared" si="6"/>
        <v>0</v>
      </c>
      <c r="N860" s="9"/>
      <c r="O860" s="9"/>
      <c r="P860" s="9"/>
      <c r="Q860" s="9"/>
      <c r="R860" s="9"/>
      <c r="S860" s="9"/>
      <c r="T860" s="9"/>
    </row>
    <row r="861" spans="2:20" ht="12.75" x14ac:dyDescent="0.2">
      <c r="B861" s="32"/>
      <c r="D861" s="32"/>
      <c r="F861" s="32"/>
      <c r="H861" s="30"/>
      <c r="I861" s="33"/>
      <c r="J861" s="30"/>
      <c r="K861" s="32"/>
      <c r="L861" s="30"/>
      <c r="M861" s="8">
        <f t="shared" si="6"/>
        <v>0</v>
      </c>
      <c r="N861" s="9"/>
      <c r="O861" s="9"/>
      <c r="P861" s="9"/>
      <c r="Q861" s="9"/>
      <c r="R861" s="9"/>
      <c r="S861" s="9"/>
      <c r="T861" s="9"/>
    </row>
    <row r="862" spans="2:20" ht="12.75" x14ac:dyDescent="0.2">
      <c r="B862" s="32"/>
      <c r="D862" s="32"/>
      <c r="F862" s="32"/>
      <c r="H862" s="30"/>
      <c r="I862" s="33"/>
      <c r="J862" s="30"/>
      <c r="K862" s="32"/>
      <c r="L862" s="30"/>
      <c r="M862" s="8">
        <f t="shared" si="6"/>
        <v>0</v>
      </c>
      <c r="N862" s="9"/>
      <c r="O862" s="9"/>
      <c r="P862" s="9"/>
      <c r="Q862" s="9"/>
      <c r="R862" s="9"/>
      <c r="S862" s="9"/>
      <c r="T862" s="9"/>
    </row>
    <row r="863" spans="2:20" ht="12.75" x14ac:dyDescent="0.2">
      <c r="B863" s="32"/>
      <c r="D863" s="32"/>
      <c r="F863" s="32"/>
      <c r="H863" s="30"/>
      <c r="I863" s="33"/>
      <c r="J863" s="30"/>
      <c r="K863" s="32"/>
      <c r="L863" s="30"/>
      <c r="M863" s="8">
        <f t="shared" si="6"/>
        <v>0</v>
      </c>
      <c r="N863" s="9"/>
      <c r="O863" s="9"/>
      <c r="P863" s="9"/>
      <c r="Q863" s="9"/>
      <c r="R863" s="9"/>
      <c r="S863" s="9"/>
      <c r="T863" s="9"/>
    </row>
    <row r="864" spans="2:20" ht="12.75" x14ac:dyDescent="0.2">
      <c r="B864" s="32"/>
      <c r="D864" s="32"/>
      <c r="F864" s="32"/>
      <c r="H864" s="30"/>
      <c r="I864" s="33"/>
      <c r="J864" s="30"/>
      <c r="K864" s="32"/>
      <c r="L864" s="30"/>
      <c r="M864" s="8">
        <f t="shared" si="6"/>
        <v>0</v>
      </c>
      <c r="N864" s="9"/>
      <c r="O864" s="9"/>
      <c r="P864" s="9"/>
      <c r="Q864" s="9"/>
      <c r="R864" s="9"/>
      <c r="S864" s="9"/>
      <c r="T864" s="9"/>
    </row>
    <row r="865" spans="2:20" ht="12.75" x14ac:dyDescent="0.2">
      <c r="B865" s="32"/>
      <c r="D865" s="32"/>
      <c r="F865" s="32"/>
      <c r="H865" s="30"/>
      <c r="I865" s="33"/>
      <c r="J865" s="30"/>
      <c r="K865" s="32"/>
      <c r="L865" s="30"/>
      <c r="M865" s="8">
        <f t="shared" si="6"/>
        <v>0</v>
      </c>
      <c r="N865" s="9"/>
      <c r="O865" s="9"/>
      <c r="P865" s="9"/>
      <c r="Q865" s="9"/>
      <c r="R865" s="9"/>
      <c r="S865" s="9"/>
      <c r="T865" s="9"/>
    </row>
    <row r="866" spans="2:20" ht="12.75" x14ac:dyDescent="0.2">
      <c r="B866" s="32"/>
      <c r="D866" s="32"/>
      <c r="F866" s="32"/>
      <c r="H866" s="30"/>
      <c r="I866" s="33"/>
      <c r="J866" s="30"/>
      <c r="K866" s="32"/>
      <c r="L866" s="30"/>
      <c r="M866" s="8">
        <f t="shared" si="6"/>
        <v>0</v>
      </c>
      <c r="N866" s="9"/>
      <c r="O866" s="9"/>
      <c r="P866" s="9"/>
      <c r="Q866" s="9"/>
      <c r="R866" s="9"/>
      <c r="S866" s="9"/>
      <c r="T866" s="9"/>
    </row>
    <row r="867" spans="2:20" ht="12.75" x14ac:dyDescent="0.2">
      <c r="B867" s="32"/>
      <c r="D867" s="32"/>
      <c r="F867" s="32"/>
      <c r="H867" s="30"/>
      <c r="I867" s="33"/>
      <c r="J867" s="30"/>
      <c r="K867" s="32"/>
      <c r="L867" s="30"/>
      <c r="M867" s="8">
        <f t="shared" si="6"/>
        <v>0</v>
      </c>
      <c r="N867" s="9"/>
      <c r="O867" s="9"/>
      <c r="P867" s="9"/>
      <c r="Q867" s="9"/>
      <c r="R867" s="9"/>
      <c r="S867" s="9"/>
      <c r="T867" s="9"/>
    </row>
    <row r="868" spans="2:20" ht="12.75" x14ac:dyDescent="0.2">
      <c r="B868" s="32"/>
      <c r="D868" s="32"/>
      <c r="F868" s="32"/>
      <c r="H868" s="30"/>
      <c r="I868" s="33"/>
      <c r="J868" s="30"/>
      <c r="K868" s="32"/>
      <c r="L868" s="30"/>
      <c r="M868" s="8">
        <f t="shared" si="6"/>
        <v>0</v>
      </c>
      <c r="N868" s="9"/>
      <c r="O868" s="9"/>
      <c r="P868" s="9"/>
      <c r="Q868" s="9"/>
      <c r="R868" s="9"/>
      <c r="S868" s="9"/>
      <c r="T868" s="9"/>
    </row>
    <row r="869" spans="2:20" ht="12.75" x14ac:dyDescent="0.2">
      <c r="B869" s="32"/>
      <c r="D869" s="32"/>
      <c r="F869" s="32"/>
      <c r="H869" s="30"/>
      <c r="I869" s="33"/>
      <c r="J869" s="30"/>
      <c r="K869" s="32"/>
      <c r="L869" s="30"/>
      <c r="M869" s="8">
        <f t="shared" si="6"/>
        <v>0</v>
      </c>
      <c r="N869" s="9"/>
      <c r="O869" s="9"/>
      <c r="P869" s="9"/>
      <c r="Q869" s="9"/>
      <c r="R869" s="9"/>
      <c r="S869" s="9"/>
      <c r="T869" s="9"/>
    </row>
    <row r="870" spans="2:20" ht="12.75" x14ac:dyDescent="0.2">
      <c r="B870" s="32"/>
      <c r="D870" s="32"/>
      <c r="F870" s="32"/>
      <c r="H870" s="30"/>
      <c r="I870" s="33"/>
      <c r="J870" s="30"/>
      <c r="K870" s="32"/>
      <c r="L870" s="30"/>
      <c r="M870" s="8">
        <f t="shared" si="6"/>
        <v>0</v>
      </c>
      <c r="N870" s="9"/>
      <c r="O870" s="9"/>
      <c r="P870" s="9"/>
      <c r="Q870" s="9"/>
      <c r="R870" s="9"/>
      <c r="S870" s="9"/>
      <c r="T870" s="9"/>
    </row>
    <row r="871" spans="2:20" ht="12.75" x14ac:dyDescent="0.2">
      <c r="B871" s="32"/>
      <c r="D871" s="32"/>
      <c r="F871" s="32"/>
      <c r="H871" s="30"/>
      <c r="I871" s="33"/>
      <c r="J871" s="30"/>
      <c r="K871" s="32"/>
      <c r="L871" s="30"/>
      <c r="M871" s="8">
        <f t="shared" si="6"/>
        <v>0</v>
      </c>
      <c r="N871" s="9"/>
      <c r="O871" s="9"/>
      <c r="P871" s="9"/>
      <c r="Q871" s="9"/>
      <c r="R871" s="9"/>
      <c r="S871" s="9"/>
      <c r="T871" s="9"/>
    </row>
    <row r="872" spans="2:20" ht="12.75" x14ac:dyDescent="0.2">
      <c r="B872" s="32"/>
      <c r="D872" s="32"/>
      <c r="F872" s="32"/>
      <c r="H872" s="30"/>
      <c r="I872" s="33"/>
      <c r="J872" s="30"/>
      <c r="K872" s="32"/>
      <c r="L872" s="30"/>
      <c r="M872" s="8">
        <f t="shared" si="6"/>
        <v>0</v>
      </c>
      <c r="N872" s="9"/>
      <c r="O872" s="9"/>
      <c r="P872" s="9"/>
      <c r="Q872" s="9"/>
      <c r="R872" s="9"/>
      <c r="S872" s="9"/>
      <c r="T872" s="9"/>
    </row>
    <row r="873" spans="2:20" ht="12.75" x14ac:dyDescent="0.2">
      <c r="B873" s="32"/>
      <c r="D873" s="32"/>
      <c r="F873" s="32"/>
      <c r="H873" s="30"/>
      <c r="I873" s="33"/>
      <c r="J873" s="30"/>
      <c r="K873" s="32"/>
      <c r="L873" s="30"/>
      <c r="M873" s="8">
        <f t="shared" si="6"/>
        <v>0</v>
      </c>
      <c r="N873" s="9"/>
      <c r="O873" s="9"/>
      <c r="P873" s="9"/>
      <c r="Q873" s="9"/>
      <c r="R873" s="9"/>
      <c r="S873" s="9"/>
      <c r="T873" s="9"/>
    </row>
    <row r="874" spans="2:20" ht="12.75" x14ac:dyDescent="0.2">
      <c r="B874" s="32"/>
      <c r="D874" s="32"/>
      <c r="F874" s="32"/>
      <c r="H874" s="30"/>
      <c r="I874" s="33"/>
      <c r="J874" s="30"/>
      <c r="K874" s="32"/>
      <c r="L874" s="30"/>
      <c r="M874" s="8">
        <f t="shared" si="6"/>
        <v>0</v>
      </c>
      <c r="N874" s="9"/>
      <c r="O874" s="9"/>
      <c r="P874" s="9"/>
      <c r="Q874" s="9"/>
      <c r="R874" s="9"/>
      <c r="S874" s="9"/>
      <c r="T874" s="9"/>
    </row>
    <row r="875" spans="2:20" ht="12.75" x14ac:dyDescent="0.2">
      <c r="B875" s="32"/>
      <c r="D875" s="32"/>
      <c r="F875" s="32"/>
      <c r="H875" s="30"/>
      <c r="I875" s="33"/>
      <c r="J875" s="30"/>
      <c r="K875" s="32"/>
      <c r="L875" s="30"/>
      <c r="M875" s="8">
        <f t="shared" si="6"/>
        <v>0</v>
      </c>
      <c r="N875" s="9"/>
      <c r="O875" s="9"/>
      <c r="P875" s="9"/>
      <c r="Q875" s="9"/>
      <c r="R875" s="9"/>
      <c r="S875" s="9"/>
      <c r="T875" s="9"/>
    </row>
    <row r="876" spans="2:20" ht="12.75" x14ac:dyDescent="0.2">
      <c r="B876" s="32"/>
      <c r="D876" s="32"/>
      <c r="F876" s="32"/>
      <c r="H876" s="30"/>
      <c r="I876" s="33"/>
      <c r="J876" s="30"/>
      <c r="K876" s="32"/>
      <c r="L876" s="30"/>
      <c r="M876" s="8">
        <f t="shared" si="6"/>
        <v>0</v>
      </c>
      <c r="N876" s="9"/>
      <c r="O876" s="9"/>
      <c r="P876" s="9"/>
      <c r="Q876" s="9"/>
      <c r="R876" s="9"/>
      <c r="S876" s="9"/>
      <c r="T876" s="9"/>
    </row>
    <row r="877" spans="2:20" ht="12.75" x14ac:dyDescent="0.2">
      <c r="B877" s="32"/>
      <c r="D877" s="32"/>
      <c r="F877" s="32"/>
      <c r="H877" s="30"/>
      <c r="I877" s="33"/>
      <c r="J877" s="30"/>
      <c r="K877" s="32"/>
      <c r="L877" s="30"/>
      <c r="M877" s="8">
        <f t="shared" si="6"/>
        <v>0</v>
      </c>
      <c r="N877" s="9"/>
      <c r="O877" s="9"/>
      <c r="P877" s="9"/>
      <c r="Q877" s="9"/>
      <c r="R877" s="9"/>
      <c r="S877" s="9"/>
      <c r="T877" s="9"/>
    </row>
    <row r="878" spans="2:20" ht="12.75" x14ac:dyDescent="0.2">
      <c r="B878" s="32"/>
      <c r="D878" s="32"/>
      <c r="F878" s="32"/>
      <c r="H878" s="30"/>
      <c r="I878" s="33"/>
      <c r="J878" s="30"/>
      <c r="K878" s="32"/>
      <c r="L878" s="30"/>
      <c r="M878" s="8">
        <f t="shared" si="6"/>
        <v>0</v>
      </c>
      <c r="N878" s="9"/>
      <c r="O878" s="9"/>
      <c r="P878" s="9"/>
      <c r="Q878" s="9"/>
      <c r="R878" s="9"/>
      <c r="S878" s="9"/>
      <c r="T878" s="9"/>
    </row>
    <row r="879" spans="2:20" ht="12.75" x14ac:dyDescent="0.2">
      <c r="B879" s="32"/>
      <c r="D879" s="32"/>
      <c r="F879" s="32"/>
      <c r="H879" s="30"/>
      <c r="I879" s="33"/>
      <c r="J879" s="30"/>
      <c r="K879" s="32"/>
      <c r="L879" s="30"/>
      <c r="M879" s="8">
        <f t="shared" si="6"/>
        <v>0</v>
      </c>
      <c r="N879" s="9"/>
      <c r="O879" s="9"/>
      <c r="P879" s="9"/>
      <c r="Q879" s="9"/>
      <c r="R879" s="9"/>
      <c r="S879" s="9"/>
      <c r="T879" s="9"/>
    </row>
    <row r="880" spans="2:20" ht="12.75" x14ac:dyDescent="0.2">
      <c r="B880" s="32"/>
      <c r="D880" s="32"/>
      <c r="F880" s="32"/>
      <c r="H880" s="30"/>
      <c r="I880" s="33"/>
      <c r="J880" s="30"/>
      <c r="K880" s="32"/>
      <c r="L880" s="30"/>
      <c r="M880" s="8">
        <f t="shared" si="6"/>
        <v>0</v>
      </c>
      <c r="N880" s="9"/>
      <c r="O880" s="9"/>
      <c r="P880" s="9"/>
      <c r="Q880" s="9"/>
      <c r="R880" s="9"/>
      <c r="S880" s="9"/>
      <c r="T880" s="9"/>
    </row>
    <row r="881" spans="2:20" ht="12.75" x14ac:dyDescent="0.2">
      <c r="B881" s="32"/>
      <c r="D881" s="32"/>
      <c r="F881" s="32"/>
      <c r="H881" s="30"/>
      <c r="I881" s="33"/>
      <c r="J881" s="30"/>
      <c r="K881" s="32"/>
      <c r="L881" s="30"/>
      <c r="M881" s="8">
        <f t="shared" si="6"/>
        <v>0</v>
      </c>
      <c r="N881" s="9"/>
      <c r="O881" s="9"/>
      <c r="P881" s="9"/>
      <c r="Q881" s="9"/>
      <c r="R881" s="9"/>
      <c r="S881" s="9"/>
      <c r="T881" s="9"/>
    </row>
    <row r="882" spans="2:20" ht="12.75" x14ac:dyDescent="0.2">
      <c r="B882" s="32"/>
      <c r="D882" s="32"/>
      <c r="F882" s="32"/>
      <c r="H882" s="30"/>
      <c r="I882" s="33"/>
      <c r="J882" s="30"/>
      <c r="K882" s="32"/>
      <c r="L882" s="30"/>
      <c r="M882" s="8">
        <f t="shared" si="6"/>
        <v>0</v>
      </c>
      <c r="N882" s="9"/>
      <c r="O882" s="9"/>
      <c r="P882" s="9"/>
      <c r="Q882" s="9"/>
      <c r="R882" s="9"/>
      <c r="S882" s="9"/>
      <c r="T882" s="9"/>
    </row>
    <row r="883" spans="2:20" ht="12.75" x14ac:dyDescent="0.2">
      <c r="B883" s="32"/>
      <c r="D883" s="32"/>
      <c r="F883" s="32"/>
      <c r="H883" s="30"/>
      <c r="I883" s="33"/>
      <c r="J883" s="30"/>
      <c r="K883" s="32"/>
      <c r="L883" s="30"/>
      <c r="M883" s="8">
        <f t="shared" si="6"/>
        <v>0</v>
      </c>
      <c r="N883" s="9"/>
      <c r="O883" s="9"/>
      <c r="P883" s="9"/>
      <c r="Q883" s="9"/>
      <c r="R883" s="9"/>
      <c r="S883" s="9"/>
      <c r="T883" s="9"/>
    </row>
    <row r="884" spans="2:20" ht="12.75" x14ac:dyDescent="0.2">
      <c r="B884" s="32"/>
      <c r="D884" s="32"/>
      <c r="F884" s="32"/>
      <c r="H884" s="30"/>
      <c r="I884" s="33"/>
      <c r="J884" s="30"/>
      <c r="K884" s="32"/>
      <c r="L884" s="30"/>
      <c r="M884" s="8">
        <f t="shared" si="6"/>
        <v>0</v>
      </c>
      <c r="N884" s="9"/>
      <c r="O884" s="9"/>
      <c r="P884" s="9"/>
      <c r="Q884" s="9"/>
      <c r="R884" s="9"/>
      <c r="S884" s="9"/>
      <c r="T884" s="9"/>
    </row>
    <row r="885" spans="2:20" ht="12.75" x14ac:dyDescent="0.2">
      <c r="B885" s="32"/>
      <c r="D885" s="32"/>
      <c r="F885" s="32"/>
      <c r="H885" s="30"/>
      <c r="I885" s="33"/>
      <c r="J885" s="30"/>
      <c r="K885" s="32"/>
      <c r="L885" s="30"/>
      <c r="M885" s="8">
        <f t="shared" si="6"/>
        <v>0</v>
      </c>
      <c r="N885" s="9"/>
      <c r="O885" s="9"/>
      <c r="P885" s="9"/>
      <c r="Q885" s="9"/>
      <c r="R885" s="9"/>
      <c r="S885" s="9"/>
      <c r="T885" s="9"/>
    </row>
    <row r="886" spans="2:20" ht="12.75" x14ac:dyDescent="0.2">
      <c r="B886" s="32"/>
      <c r="D886" s="32"/>
      <c r="F886" s="32"/>
      <c r="H886" s="30"/>
      <c r="I886" s="33"/>
      <c r="J886" s="30"/>
      <c r="K886" s="32"/>
      <c r="L886" s="30"/>
      <c r="M886" s="8">
        <f t="shared" si="6"/>
        <v>0</v>
      </c>
      <c r="N886" s="9"/>
      <c r="O886" s="9"/>
      <c r="P886" s="9"/>
      <c r="Q886" s="9"/>
      <c r="R886" s="9"/>
      <c r="S886" s="9"/>
      <c r="T886" s="9"/>
    </row>
    <row r="887" spans="2:20" ht="12.75" x14ac:dyDescent="0.2">
      <c r="B887" s="32"/>
      <c r="D887" s="32"/>
      <c r="F887" s="32"/>
      <c r="H887" s="30"/>
      <c r="I887" s="33"/>
      <c r="J887" s="30"/>
      <c r="K887" s="32"/>
      <c r="L887" s="30"/>
      <c r="M887" s="8">
        <f t="shared" si="6"/>
        <v>0</v>
      </c>
      <c r="N887" s="9"/>
      <c r="O887" s="9"/>
      <c r="P887" s="9"/>
      <c r="Q887" s="9"/>
      <c r="R887" s="9"/>
      <c r="S887" s="9"/>
      <c r="T887" s="9"/>
    </row>
    <row r="888" spans="2:20" ht="12.75" x14ac:dyDescent="0.2">
      <c r="B888" s="32"/>
      <c r="D888" s="32"/>
      <c r="F888" s="32"/>
      <c r="H888" s="30"/>
      <c r="I888" s="33"/>
      <c r="J888" s="30"/>
      <c r="K888" s="32"/>
      <c r="L888" s="30"/>
      <c r="M888" s="8">
        <f t="shared" si="6"/>
        <v>0</v>
      </c>
      <c r="N888" s="9"/>
      <c r="O888" s="9"/>
      <c r="P888" s="9"/>
      <c r="Q888" s="9"/>
      <c r="R888" s="9"/>
      <c r="S888" s="9"/>
      <c r="T888" s="9"/>
    </row>
    <row r="889" spans="2:20" ht="12.75" x14ac:dyDescent="0.2">
      <c r="B889" s="32"/>
      <c r="D889" s="32"/>
      <c r="F889" s="32"/>
      <c r="H889" s="30"/>
      <c r="I889" s="33"/>
      <c r="J889" s="30"/>
      <c r="K889" s="32"/>
      <c r="L889" s="30"/>
      <c r="M889" s="8">
        <f t="shared" si="6"/>
        <v>0</v>
      </c>
      <c r="N889" s="9"/>
      <c r="O889" s="9"/>
      <c r="P889" s="9"/>
      <c r="Q889" s="9"/>
      <c r="R889" s="9"/>
      <c r="S889" s="9"/>
      <c r="T889" s="9"/>
    </row>
    <row r="890" spans="2:20" ht="12.75" x14ac:dyDescent="0.2">
      <c r="B890" s="32"/>
      <c r="D890" s="32"/>
      <c r="F890" s="32"/>
      <c r="H890" s="30"/>
      <c r="I890" s="33"/>
      <c r="J890" s="30"/>
      <c r="K890" s="32"/>
      <c r="L890" s="30"/>
      <c r="M890" s="8">
        <f t="shared" si="6"/>
        <v>0</v>
      </c>
      <c r="N890" s="9"/>
      <c r="O890" s="9"/>
      <c r="P890" s="9"/>
      <c r="Q890" s="9"/>
      <c r="R890" s="9"/>
      <c r="S890" s="9"/>
      <c r="T890" s="9"/>
    </row>
    <row r="891" spans="2:20" ht="12.75" x14ac:dyDescent="0.2">
      <c r="B891" s="32"/>
      <c r="D891" s="32"/>
      <c r="F891" s="32"/>
      <c r="H891" s="30"/>
      <c r="I891" s="33"/>
      <c r="J891" s="30"/>
      <c r="K891" s="32"/>
      <c r="L891" s="30"/>
      <c r="M891" s="8">
        <f t="shared" si="6"/>
        <v>0</v>
      </c>
      <c r="N891" s="9"/>
      <c r="O891" s="9"/>
      <c r="P891" s="9"/>
      <c r="Q891" s="9"/>
      <c r="R891" s="9"/>
      <c r="S891" s="9"/>
      <c r="T891" s="9"/>
    </row>
    <row r="892" spans="2:20" ht="12.75" x14ac:dyDescent="0.2">
      <c r="B892" s="32"/>
      <c r="D892" s="32"/>
      <c r="F892" s="32"/>
      <c r="H892" s="30"/>
      <c r="I892" s="33"/>
      <c r="J892" s="30"/>
      <c r="K892" s="32"/>
      <c r="L892" s="30"/>
      <c r="M892" s="8">
        <f t="shared" si="6"/>
        <v>0</v>
      </c>
      <c r="N892" s="9"/>
      <c r="O892" s="9"/>
      <c r="P892" s="9"/>
      <c r="Q892" s="9"/>
      <c r="R892" s="9"/>
      <c r="S892" s="9"/>
      <c r="T892" s="9"/>
    </row>
    <row r="893" spans="2:20" ht="12.75" x14ac:dyDescent="0.2">
      <c r="B893" s="32"/>
      <c r="D893" s="32"/>
      <c r="F893" s="32"/>
      <c r="H893" s="30"/>
      <c r="I893" s="33"/>
      <c r="J893" s="30"/>
      <c r="K893" s="32"/>
      <c r="L893" s="30"/>
      <c r="M893" s="8">
        <f t="shared" si="6"/>
        <v>0</v>
      </c>
      <c r="N893" s="9"/>
      <c r="O893" s="9"/>
      <c r="P893" s="9"/>
      <c r="Q893" s="9"/>
      <c r="R893" s="9"/>
      <c r="S893" s="9"/>
      <c r="T893" s="9"/>
    </row>
    <row r="894" spans="2:20" ht="12.75" x14ac:dyDescent="0.2">
      <c r="B894" s="32"/>
      <c r="D894" s="32"/>
      <c r="F894" s="32"/>
      <c r="H894" s="30"/>
      <c r="I894" s="33"/>
      <c r="J894" s="30"/>
      <c r="K894" s="32"/>
      <c r="L894" s="30"/>
      <c r="M894" s="8">
        <f t="shared" si="6"/>
        <v>0</v>
      </c>
      <c r="N894" s="9"/>
      <c r="O894" s="9"/>
      <c r="P894" s="9"/>
      <c r="Q894" s="9"/>
      <c r="R894" s="9"/>
      <c r="S894" s="9"/>
      <c r="T894" s="9"/>
    </row>
    <row r="895" spans="2:20" ht="12.75" x14ac:dyDescent="0.2">
      <c r="B895" s="32"/>
      <c r="D895" s="32"/>
      <c r="F895" s="32"/>
      <c r="H895" s="30"/>
      <c r="I895" s="33"/>
      <c r="J895" s="30"/>
      <c r="K895" s="32"/>
      <c r="L895" s="30"/>
      <c r="M895" s="8">
        <f t="shared" si="6"/>
        <v>0</v>
      </c>
      <c r="N895" s="9"/>
      <c r="O895" s="9"/>
      <c r="P895" s="9"/>
      <c r="Q895" s="9"/>
      <c r="R895" s="9"/>
      <c r="S895" s="9"/>
      <c r="T895" s="9"/>
    </row>
    <row r="896" spans="2:20" ht="12.75" x14ac:dyDescent="0.2">
      <c r="B896" s="32"/>
      <c r="D896" s="32"/>
      <c r="F896" s="32"/>
      <c r="H896" s="30"/>
      <c r="I896" s="33"/>
      <c r="J896" s="30"/>
      <c r="K896" s="32"/>
      <c r="L896" s="30"/>
      <c r="M896" s="8">
        <f t="shared" si="6"/>
        <v>0</v>
      </c>
      <c r="N896" s="9"/>
      <c r="O896" s="9"/>
      <c r="P896" s="9"/>
      <c r="Q896" s="9"/>
      <c r="R896" s="9"/>
      <c r="S896" s="9"/>
      <c r="T896" s="9"/>
    </row>
    <row r="897" spans="2:20" ht="12.75" x14ac:dyDescent="0.2">
      <c r="B897" s="32"/>
      <c r="D897" s="32"/>
      <c r="F897" s="32"/>
      <c r="H897" s="30"/>
      <c r="I897" s="33"/>
      <c r="J897" s="30"/>
      <c r="K897" s="32"/>
      <c r="L897" s="30"/>
      <c r="M897" s="8">
        <f t="shared" si="6"/>
        <v>0</v>
      </c>
      <c r="N897" s="9"/>
      <c r="O897" s="9"/>
      <c r="P897" s="9"/>
      <c r="Q897" s="9"/>
      <c r="R897" s="9"/>
      <c r="S897" s="9"/>
      <c r="T897" s="9"/>
    </row>
    <row r="898" spans="2:20" ht="12.75" x14ac:dyDescent="0.2">
      <c r="B898" s="32"/>
      <c r="D898" s="32"/>
      <c r="F898" s="32"/>
      <c r="H898" s="30"/>
      <c r="I898" s="33"/>
      <c r="J898" s="30"/>
      <c r="K898" s="32"/>
      <c r="L898" s="30"/>
      <c r="M898" s="8">
        <f t="shared" si="6"/>
        <v>0</v>
      </c>
      <c r="N898" s="9"/>
      <c r="O898" s="9"/>
      <c r="P898" s="9"/>
      <c r="Q898" s="9"/>
      <c r="R898" s="9"/>
      <c r="S898" s="9"/>
      <c r="T898" s="9"/>
    </row>
    <row r="899" spans="2:20" ht="12.75" x14ac:dyDescent="0.2">
      <c r="B899" s="32"/>
      <c r="D899" s="32"/>
      <c r="F899" s="32"/>
      <c r="H899" s="30"/>
      <c r="I899" s="33"/>
      <c r="J899" s="30"/>
      <c r="K899" s="32"/>
      <c r="L899" s="30"/>
      <c r="M899" s="8">
        <f t="shared" si="6"/>
        <v>0</v>
      </c>
      <c r="N899" s="9"/>
      <c r="O899" s="9"/>
      <c r="P899" s="9"/>
      <c r="Q899" s="9"/>
      <c r="R899" s="9"/>
      <c r="S899" s="9"/>
      <c r="T899" s="9"/>
    </row>
    <row r="900" spans="2:20" ht="12.75" x14ac:dyDescent="0.2">
      <c r="B900" s="32"/>
      <c r="D900" s="32"/>
      <c r="F900" s="32"/>
      <c r="H900" s="30"/>
      <c r="I900" s="33"/>
      <c r="J900" s="30"/>
      <c r="K900" s="32"/>
      <c r="L900" s="30"/>
      <c r="M900" s="8">
        <f t="shared" si="6"/>
        <v>0</v>
      </c>
      <c r="N900" s="9"/>
      <c r="O900" s="9"/>
      <c r="P900" s="9"/>
      <c r="Q900" s="9"/>
      <c r="R900" s="9"/>
      <c r="S900" s="9"/>
      <c r="T900" s="9"/>
    </row>
    <row r="901" spans="2:20" ht="12.75" x14ac:dyDescent="0.2">
      <c r="B901" s="32"/>
      <c r="D901" s="32"/>
      <c r="F901" s="32"/>
      <c r="H901" s="30"/>
      <c r="I901" s="33"/>
      <c r="J901" s="30"/>
      <c r="K901" s="32"/>
      <c r="L901" s="30"/>
      <c r="M901" s="8">
        <f t="shared" si="6"/>
        <v>0</v>
      </c>
      <c r="N901" s="9"/>
      <c r="O901" s="9"/>
      <c r="P901" s="9"/>
      <c r="Q901" s="9"/>
      <c r="R901" s="9"/>
      <c r="S901" s="9"/>
      <c r="T901" s="9"/>
    </row>
    <row r="902" spans="2:20" ht="12.75" x14ac:dyDescent="0.2">
      <c r="B902" s="32"/>
      <c r="D902" s="32"/>
      <c r="F902" s="32"/>
      <c r="H902" s="30"/>
      <c r="I902" s="33"/>
      <c r="J902" s="30"/>
      <c r="K902" s="32"/>
      <c r="L902" s="30"/>
      <c r="M902" s="8">
        <f t="shared" si="6"/>
        <v>0</v>
      </c>
      <c r="N902" s="9"/>
      <c r="O902" s="9"/>
      <c r="P902" s="9"/>
      <c r="Q902" s="9"/>
      <c r="R902" s="9"/>
      <c r="S902" s="9"/>
      <c r="T902" s="9"/>
    </row>
    <row r="903" spans="2:20" ht="12.75" x14ac:dyDescent="0.2">
      <c r="B903" s="32"/>
      <c r="D903" s="32"/>
      <c r="F903" s="32"/>
      <c r="H903" s="30"/>
      <c r="I903" s="33"/>
      <c r="J903" s="30"/>
      <c r="K903" s="32"/>
      <c r="L903" s="30"/>
      <c r="M903" s="8">
        <f t="shared" si="6"/>
        <v>0</v>
      </c>
      <c r="N903" s="9"/>
      <c r="O903" s="9"/>
      <c r="P903" s="9"/>
      <c r="Q903" s="9"/>
      <c r="R903" s="9"/>
      <c r="S903" s="9"/>
      <c r="T903" s="9"/>
    </row>
    <row r="904" spans="2:20" ht="12.75" x14ac:dyDescent="0.2">
      <c r="B904" s="32"/>
      <c r="D904" s="32"/>
      <c r="F904" s="32"/>
      <c r="H904" s="30"/>
      <c r="I904" s="33"/>
      <c r="J904" s="30"/>
      <c r="K904" s="32"/>
      <c r="L904" s="30"/>
      <c r="M904" s="8">
        <f t="shared" si="6"/>
        <v>0</v>
      </c>
      <c r="N904" s="9"/>
      <c r="O904" s="9"/>
      <c r="P904" s="9"/>
      <c r="Q904" s="9"/>
      <c r="R904" s="9"/>
      <c r="S904" s="9"/>
      <c r="T904" s="9"/>
    </row>
    <row r="905" spans="2:20" ht="12.75" x14ac:dyDescent="0.2">
      <c r="B905" s="32"/>
      <c r="D905" s="32"/>
      <c r="F905" s="32"/>
      <c r="H905" s="30"/>
      <c r="I905" s="33"/>
      <c r="J905" s="30"/>
      <c r="K905" s="32"/>
      <c r="L905" s="30"/>
      <c r="M905" s="8">
        <f t="shared" si="6"/>
        <v>0</v>
      </c>
      <c r="N905" s="9"/>
      <c r="O905" s="9"/>
      <c r="P905" s="9"/>
      <c r="Q905" s="9"/>
      <c r="R905" s="9"/>
      <c r="S905" s="9"/>
      <c r="T905" s="9"/>
    </row>
    <row r="906" spans="2:20" ht="12.75" x14ac:dyDescent="0.2">
      <c r="B906" s="32"/>
      <c r="D906" s="32"/>
      <c r="F906" s="32"/>
      <c r="H906" s="30"/>
      <c r="I906" s="33"/>
      <c r="J906" s="30"/>
      <c r="K906" s="32"/>
      <c r="L906" s="30"/>
      <c r="M906" s="8">
        <f t="shared" si="6"/>
        <v>0</v>
      </c>
      <c r="N906" s="9"/>
      <c r="O906" s="9"/>
      <c r="P906" s="9"/>
      <c r="Q906" s="9"/>
      <c r="R906" s="9"/>
      <c r="S906" s="9"/>
      <c r="T906" s="9"/>
    </row>
    <row r="907" spans="2:20" ht="12.75" x14ac:dyDescent="0.2">
      <c r="B907" s="32"/>
      <c r="D907" s="32"/>
      <c r="F907" s="32"/>
      <c r="H907" s="30"/>
      <c r="I907" s="33"/>
      <c r="J907" s="30"/>
      <c r="K907" s="32"/>
      <c r="L907" s="30"/>
      <c r="M907" s="8">
        <f t="shared" si="6"/>
        <v>0</v>
      </c>
      <c r="N907" s="9"/>
      <c r="O907" s="9"/>
      <c r="P907" s="9"/>
      <c r="Q907" s="9"/>
      <c r="R907" s="9"/>
      <c r="S907" s="9"/>
      <c r="T907" s="9"/>
    </row>
    <row r="908" spans="2:20" ht="12.75" x14ac:dyDescent="0.2">
      <c r="B908" s="32"/>
      <c r="D908" s="32"/>
      <c r="F908" s="32"/>
      <c r="H908" s="30"/>
      <c r="I908" s="33"/>
      <c r="J908" s="30"/>
      <c r="K908" s="32"/>
      <c r="L908" s="30"/>
      <c r="M908" s="8">
        <f t="shared" si="6"/>
        <v>0</v>
      </c>
      <c r="N908" s="9"/>
      <c r="O908" s="9"/>
      <c r="P908" s="9"/>
      <c r="Q908" s="9"/>
      <c r="R908" s="9"/>
      <c r="S908" s="9"/>
      <c r="T908" s="9"/>
    </row>
    <row r="909" spans="2:20" ht="12.75" x14ac:dyDescent="0.2">
      <c r="B909" s="32"/>
      <c r="D909" s="32"/>
      <c r="F909" s="32"/>
      <c r="H909" s="30"/>
      <c r="I909" s="33"/>
      <c r="J909" s="30"/>
      <c r="K909" s="32"/>
      <c r="L909" s="30"/>
      <c r="M909" s="8">
        <f t="shared" si="6"/>
        <v>0</v>
      </c>
      <c r="N909" s="9"/>
      <c r="O909" s="9"/>
      <c r="P909" s="9"/>
      <c r="Q909" s="9"/>
      <c r="R909" s="9"/>
      <c r="S909" s="9"/>
      <c r="T909" s="9"/>
    </row>
    <row r="910" spans="2:20" ht="12.75" x14ac:dyDescent="0.2">
      <c r="B910" s="32"/>
      <c r="D910" s="32"/>
      <c r="F910" s="32"/>
      <c r="H910" s="30"/>
      <c r="I910" s="33"/>
      <c r="J910" s="30"/>
      <c r="K910" s="32"/>
      <c r="L910" s="30"/>
      <c r="M910" s="8">
        <f t="shared" si="6"/>
        <v>0</v>
      </c>
      <c r="N910" s="9"/>
      <c r="O910" s="9"/>
      <c r="P910" s="9"/>
      <c r="Q910" s="9"/>
      <c r="R910" s="9"/>
      <c r="S910" s="9"/>
      <c r="T910" s="9"/>
    </row>
    <row r="911" spans="2:20" ht="12.75" x14ac:dyDescent="0.2">
      <c r="B911" s="32"/>
      <c r="D911" s="32"/>
      <c r="F911" s="32"/>
      <c r="H911" s="30"/>
      <c r="I911" s="33"/>
      <c r="J911" s="30"/>
      <c r="K911" s="32"/>
      <c r="L911" s="30"/>
      <c r="M911" s="8">
        <f t="shared" si="6"/>
        <v>0</v>
      </c>
      <c r="N911" s="9"/>
      <c r="O911" s="9"/>
      <c r="P911" s="9"/>
      <c r="Q911" s="9"/>
      <c r="R911" s="9"/>
      <c r="S911" s="9"/>
      <c r="T911" s="9"/>
    </row>
    <row r="912" spans="2:20" ht="12.75" x14ac:dyDescent="0.2">
      <c r="B912" s="32"/>
      <c r="D912" s="32"/>
      <c r="F912" s="32"/>
      <c r="H912" s="30"/>
      <c r="I912" s="33"/>
      <c r="J912" s="30"/>
      <c r="K912" s="32"/>
      <c r="L912" s="30"/>
      <c r="M912" s="8">
        <f t="shared" si="6"/>
        <v>0</v>
      </c>
      <c r="N912" s="9"/>
      <c r="O912" s="9"/>
      <c r="P912" s="9"/>
      <c r="Q912" s="9"/>
      <c r="R912" s="9"/>
      <c r="S912" s="9"/>
      <c r="T912" s="9"/>
    </row>
    <row r="913" spans="2:20" ht="12.75" x14ac:dyDescent="0.2">
      <c r="B913" s="32"/>
      <c r="D913" s="32"/>
      <c r="F913" s="32"/>
      <c r="H913" s="30"/>
      <c r="I913" s="33"/>
      <c r="J913" s="30"/>
      <c r="K913" s="32"/>
      <c r="L913" s="30"/>
      <c r="M913" s="8">
        <f t="shared" si="6"/>
        <v>0</v>
      </c>
      <c r="N913" s="9"/>
      <c r="O913" s="9"/>
      <c r="P913" s="9"/>
      <c r="Q913" s="9"/>
      <c r="R913" s="9"/>
      <c r="S913" s="9"/>
      <c r="T913" s="9"/>
    </row>
    <row r="914" spans="2:20" ht="12.75" x14ac:dyDescent="0.2">
      <c r="B914" s="32"/>
      <c r="D914" s="32"/>
      <c r="F914" s="32"/>
      <c r="H914" s="30"/>
      <c r="I914" s="33"/>
      <c r="J914" s="30"/>
      <c r="K914" s="32"/>
      <c r="L914" s="30"/>
      <c r="M914" s="8">
        <f t="shared" si="6"/>
        <v>0</v>
      </c>
      <c r="N914" s="9"/>
      <c r="O914" s="9"/>
      <c r="P914" s="9"/>
      <c r="Q914" s="9"/>
      <c r="R914" s="9"/>
      <c r="S914" s="9"/>
      <c r="T914" s="9"/>
    </row>
    <row r="915" spans="2:20" ht="12.75" x14ac:dyDescent="0.2">
      <c r="B915" s="32"/>
      <c r="D915" s="32"/>
      <c r="F915" s="32"/>
      <c r="H915" s="30"/>
      <c r="I915" s="33"/>
      <c r="J915" s="30"/>
      <c r="K915" s="32"/>
      <c r="L915" s="30"/>
      <c r="M915" s="8">
        <f t="shared" si="6"/>
        <v>0</v>
      </c>
      <c r="N915" s="9"/>
      <c r="O915" s="9"/>
      <c r="P915" s="9"/>
      <c r="Q915" s="9"/>
      <c r="R915" s="9"/>
      <c r="S915" s="9"/>
      <c r="T915" s="9"/>
    </row>
    <row r="916" spans="2:20" ht="12.75" x14ac:dyDescent="0.2">
      <c r="B916" s="32"/>
      <c r="D916" s="32"/>
      <c r="F916" s="32"/>
      <c r="H916" s="30"/>
      <c r="I916" s="33"/>
      <c r="J916" s="30"/>
      <c r="K916" s="32"/>
      <c r="L916" s="30"/>
      <c r="M916" s="8">
        <f t="shared" si="6"/>
        <v>0</v>
      </c>
      <c r="N916" s="9"/>
      <c r="O916" s="9"/>
      <c r="P916" s="9"/>
      <c r="Q916" s="9"/>
      <c r="R916" s="9"/>
      <c r="S916" s="9"/>
      <c r="T916" s="9"/>
    </row>
    <row r="917" spans="2:20" ht="12.75" x14ac:dyDescent="0.2">
      <c r="B917" s="32"/>
      <c r="D917" s="32"/>
      <c r="F917" s="32"/>
      <c r="H917" s="30"/>
      <c r="I917" s="33"/>
      <c r="J917" s="30"/>
      <c r="K917" s="32"/>
      <c r="L917" s="30"/>
      <c r="M917" s="8">
        <f t="shared" si="6"/>
        <v>0</v>
      </c>
      <c r="N917" s="9"/>
      <c r="O917" s="9"/>
      <c r="P917" s="9"/>
      <c r="Q917" s="9"/>
      <c r="R917" s="9"/>
      <c r="S917" s="9"/>
      <c r="T917" s="9"/>
    </row>
    <row r="918" spans="2:20" ht="12.75" x14ac:dyDescent="0.2">
      <c r="B918" s="32"/>
      <c r="D918" s="32"/>
      <c r="F918" s="32"/>
      <c r="H918" s="30"/>
      <c r="I918" s="33"/>
      <c r="J918" s="30"/>
      <c r="K918" s="32"/>
      <c r="L918" s="30"/>
      <c r="M918" s="8">
        <f t="shared" si="6"/>
        <v>0</v>
      </c>
      <c r="N918" s="9"/>
      <c r="O918" s="9"/>
      <c r="P918" s="9"/>
      <c r="Q918" s="9"/>
      <c r="R918" s="9"/>
      <c r="S918" s="9"/>
      <c r="T918" s="9"/>
    </row>
    <row r="919" spans="2:20" ht="12.75" x14ac:dyDescent="0.2">
      <c r="B919" s="32"/>
      <c r="D919" s="32"/>
      <c r="F919" s="32"/>
      <c r="H919" s="30"/>
      <c r="I919" s="33"/>
      <c r="J919" s="30"/>
      <c r="K919" s="32"/>
      <c r="L919" s="30"/>
      <c r="M919" s="8">
        <f t="shared" si="6"/>
        <v>0</v>
      </c>
      <c r="N919" s="9"/>
      <c r="O919" s="9"/>
      <c r="P919" s="9"/>
      <c r="Q919" s="9"/>
      <c r="R919" s="9"/>
      <c r="S919" s="9"/>
      <c r="T919" s="9"/>
    </row>
    <row r="920" spans="2:20" ht="12.75" x14ac:dyDescent="0.2">
      <c r="B920" s="32"/>
      <c r="D920" s="32"/>
      <c r="F920" s="32"/>
      <c r="H920" s="30"/>
      <c r="I920" s="33"/>
      <c r="J920" s="30"/>
      <c r="K920" s="32"/>
      <c r="L920" s="30"/>
      <c r="M920" s="8">
        <f t="shared" si="6"/>
        <v>0</v>
      </c>
      <c r="N920" s="9"/>
      <c r="O920" s="9"/>
      <c r="P920" s="9"/>
      <c r="Q920" s="9"/>
      <c r="R920" s="9"/>
      <c r="S920" s="9"/>
      <c r="T920" s="9"/>
    </row>
    <row r="921" spans="2:20" ht="12.75" x14ac:dyDescent="0.2">
      <c r="B921" s="32"/>
      <c r="D921" s="32"/>
      <c r="F921" s="32"/>
      <c r="H921" s="30"/>
      <c r="I921" s="33"/>
      <c r="J921" s="30"/>
      <c r="K921" s="32"/>
      <c r="L921" s="30"/>
      <c r="M921" s="8">
        <f t="shared" si="6"/>
        <v>0</v>
      </c>
      <c r="N921" s="9"/>
      <c r="O921" s="9"/>
      <c r="P921" s="9"/>
      <c r="Q921" s="9"/>
      <c r="R921" s="9"/>
      <c r="S921" s="9"/>
      <c r="T921" s="9"/>
    </row>
    <row r="922" spans="2:20" ht="12.75" x14ac:dyDescent="0.2">
      <c r="B922" s="32"/>
      <c r="D922" s="32"/>
      <c r="F922" s="32"/>
      <c r="H922" s="30"/>
      <c r="I922" s="33"/>
      <c r="J922" s="30"/>
      <c r="K922" s="32"/>
      <c r="L922" s="30"/>
      <c r="M922" s="8">
        <f t="shared" si="6"/>
        <v>0</v>
      </c>
      <c r="N922" s="9"/>
      <c r="O922" s="9"/>
      <c r="P922" s="9"/>
      <c r="Q922" s="9"/>
      <c r="R922" s="9"/>
      <c r="S922" s="9"/>
      <c r="T922" s="9"/>
    </row>
    <row r="923" spans="2:20" ht="12.75" x14ac:dyDescent="0.2">
      <c r="B923" s="32"/>
      <c r="D923" s="32"/>
      <c r="F923" s="32"/>
      <c r="H923" s="30"/>
      <c r="I923" s="33"/>
      <c r="J923" s="30"/>
      <c r="K923" s="32"/>
      <c r="L923" s="30"/>
      <c r="M923" s="8">
        <f t="shared" si="6"/>
        <v>0</v>
      </c>
      <c r="N923" s="9"/>
      <c r="O923" s="9"/>
      <c r="P923" s="9"/>
      <c r="Q923" s="9"/>
      <c r="R923" s="9"/>
      <c r="S923" s="9"/>
      <c r="T923" s="9"/>
    </row>
    <row r="924" spans="2:20" ht="12.75" x14ac:dyDescent="0.2">
      <c r="B924" s="32"/>
      <c r="D924" s="32"/>
      <c r="F924" s="32"/>
      <c r="H924" s="30"/>
      <c r="I924" s="33"/>
      <c r="J924" s="30"/>
      <c r="K924" s="32"/>
      <c r="L924" s="30"/>
      <c r="M924" s="8">
        <f t="shared" si="6"/>
        <v>0</v>
      </c>
      <c r="N924" s="9"/>
      <c r="O924" s="9"/>
      <c r="P924" s="9"/>
      <c r="Q924" s="9"/>
      <c r="R924" s="9"/>
      <c r="S924" s="9"/>
      <c r="T924" s="9"/>
    </row>
    <row r="925" spans="2:20" ht="12.75" x14ac:dyDescent="0.2">
      <c r="B925" s="32"/>
      <c r="D925" s="32"/>
      <c r="F925" s="32"/>
      <c r="H925" s="30"/>
      <c r="I925" s="33"/>
      <c r="J925" s="30"/>
      <c r="K925" s="32"/>
      <c r="L925" s="30"/>
      <c r="M925" s="8">
        <f t="shared" si="6"/>
        <v>0</v>
      </c>
      <c r="N925" s="9"/>
      <c r="O925" s="9"/>
      <c r="P925" s="9"/>
      <c r="Q925" s="9"/>
      <c r="R925" s="9"/>
      <c r="S925" s="9"/>
      <c r="T925" s="9"/>
    </row>
    <row r="926" spans="2:20" ht="12.75" x14ac:dyDescent="0.2">
      <c r="B926" s="32"/>
      <c r="D926" s="32"/>
      <c r="F926" s="32"/>
      <c r="H926" s="30"/>
      <c r="I926" s="33"/>
      <c r="J926" s="30"/>
      <c r="K926" s="32"/>
      <c r="L926" s="30"/>
      <c r="M926" s="8">
        <f t="shared" si="6"/>
        <v>0</v>
      </c>
      <c r="N926" s="9"/>
      <c r="O926" s="9"/>
      <c r="P926" s="9"/>
      <c r="Q926" s="9"/>
      <c r="R926" s="9"/>
      <c r="S926" s="9"/>
      <c r="T926" s="9"/>
    </row>
    <row r="927" spans="2:20" ht="12.75" x14ac:dyDescent="0.2">
      <c r="B927" s="32"/>
      <c r="D927" s="32"/>
      <c r="F927" s="32"/>
      <c r="H927" s="30"/>
      <c r="I927" s="33"/>
      <c r="J927" s="30"/>
      <c r="K927" s="32"/>
      <c r="L927" s="30"/>
      <c r="M927" s="8">
        <f t="shared" si="6"/>
        <v>0</v>
      </c>
      <c r="N927" s="9"/>
      <c r="O927" s="9"/>
      <c r="P927" s="9"/>
      <c r="Q927" s="9"/>
      <c r="R927" s="9"/>
      <c r="S927" s="9"/>
      <c r="T927" s="9"/>
    </row>
    <row r="928" spans="2:20" ht="12.75" x14ac:dyDescent="0.2">
      <c r="B928" s="32"/>
      <c r="D928" s="32"/>
      <c r="F928" s="32"/>
      <c r="H928" s="30"/>
      <c r="I928" s="33"/>
      <c r="J928" s="30"/>
      <c r="K928" s="32"/>
      <c r="L928" s="30"/>
      <c r="M928" s="8">
        <f t="shared" si="6"/>
        <v>0</v>
      </c>
      <c r="N928" s="9"/>
      <c r="O928" s="9"/>
      <c r="P928" s="9"/>
      <c r="Q928" s="9"/>
      <c r="R928" s="9"/>
      <c r="S928" s="9"/>
      <c r="T928" s="9"/>
    </row>
    <row r="929" spans="2:20" ht="12.75" x14ac:dyDescent="0.2">
      <c r="B929" s="32"/>
      <c r="D929" s="32"/>
      <c r="F929" s="32"/>
      <c r="H929" s="30"/>
      <c r="I929" s="33"/>
      <c r="J929" s="30"/>
      <c r="K929" s="32"/>
      <c r="L929" s="30"/>
      <c r="M929" s="8">
        <f t="shared" si="6"/>
        <v>0</v>
      </c>
      <c r="N929" s="9"/>
      <c r="O929" s="9"/>
      <c r="P929" s="9"/>
      <c r="Q929" s="9"/>
      <c r="R929" s="9"/>
      <c r="S929" s="9"/>
      <c r="T929" s="9"/>
    </row>
    <row r="930" spans="2:20" ht="12.75" x14ac:dyDescent="0.2">
      <c r="B930" s="32"/>
      <c r="D930" s="32"/>
      <c r="F930" s="32"/>
      <c r="H930" s="30"/>
      <c r="I930" s="33"/>
      <c r="J930" s="30"/>
      <c r="K930" s="32"/>
      <c r="L930" s="30"/>
      <c r="M930" s="8">
        <f t="shared" si="6"/>
        <v>0</v>
      </c>
      <c r="N930" s="9"/>
      <c r="O930" s="9"/>
      <c r="P930" s="9"/>
      <c r="Q930" s="9"/>
      <c r="R930" s="9"/>
      <c r="S930" s="9"/>
      <c r="T930" s="9"/>
    </row>
    <row r="931" spans="2:20" ht="12.75" x14ac:dyDescent="0.2">
      <c r="B931" s="32"/>
      <c r="D931" s="32"/>
      <c r="F931" s="32"/>
      <c r="H931" s="30"/>
      <c r="I931" s="33"/>
      <c r="J931" s="30"/>
      <c r="K931" s="32"/>
      <c r="L931" s="30"/>
      <c r="M931" s="8">
        <f t="shared" si="6"/>
        <v>0</v>
      </c>
      <c r="N931" s="9"/>
      <c r="O931" s="9"/>
      <c r="P931" s="9"/>
      <c r="Q931" s="9"/>
      <c r="R931" s="9"/>
      <c r="S931" s="9"/>
      <c r="T931" s="9"/>
    </row>
    <row r="932" spans="2:20" ht="12.75" x14ac:dyDescent="0.2">
      <c r="B932" s="32"/>
      <c r="D932" s="32"/>
      <c r="F932" s="32"/>
      <c r="H932" s="30"/>
      <c r="I932" s="33"/>
      <c r="J932" s="30"/>
      <c r="K932" s="32"/>
      <c r="L932" s="30"/>
      <c r="M932" s="8">
        <f t="shared" si="6"/>
        <v>0</v>
      </c>
      <c r="N932" s="9"/>
      <c r="O932" s="9"/>
      <c r="P932" s="9"/>
      <c r="Q932" s="9"/>
      <c r="R932" s="9"/>
      <c r="S932" s="9"/>
      <c r="T932" s="9"/>
    </row>
    <row r="933" spans="2:20" ht="12.75" x14ac:dyDescent="0.2">
      <c r="B933" s="32"/>
      <c r="D933" s="32"/>
      <c r="F933" s="32"/>
      <c r="H933" s="30"/>
      <c r="I933" s="33"/>
      <c r="J933" s="30"/>
      <c r="K933" s="32"/>
      <c r="L933" s="30"/>
      <c r="M933" s="8">
        <f t="shared" si="6"/>
        <v>0</v>
      </c>
      <c r="N933" s="9"/>
      <c r="O933" s="9"/>
      <c r="P933" s="9"/>
      <c r="Q933" s="9"/>
      <c r="R933" s="9"/>
      <c r="S933" s="9"/>
      <c r="T933" s="9"/>
    </row>
    <row r="934" spans="2:20" ht="12.75" x14ac:dyDescent="0.2">
      <c r="B934" s="32"/>
      <c r="D934" s="32"/>
      <c r="F934" s="32"/>
      <c r="H934" s="30"/>
      <c r="I934" s="33"/>
      <c r="J934" s="30"/>
      <c r="K934" s="32"/>
      <c r="L934" s="30"/>
      <c r="M934" s="8">
        <f t="shared" si="6"/>
        <v>0</v>
      </c>
      <c r="N934" s="9"/>
      <c r="O934" s="9"/>
      <c r="P934" s="9"/>
      <c r="Q934" s="9"/>
      <c r="R934" s="9"/>
      <c r="S934" s="9"/>
      <c r="T934" s="9"/>
    </row>
    <row r="935" spans="2:20" ht="12.75" x14ac:dyDescent="0.2">
      <c r="B935" s="32"/>
      <c r="D935" s="32"/>
      <c r="F935" s="32"/>
      <c r="H935" s="30"/>
      <c r="I935" s="33"/>
      <c r="J935" s="30"/>
      <c r="K935" s="32"/>
      <c r="L935" s="30"/>
      <c r="M935" s="8">
        <f t="shared" si="6"/>
        <v>0</v>
      </c>
      <c r="N935" s="9"/>
      <c r="O935" s="9"/>
      <c r="P935" s="9"/>
      <c r="Q935" s="9"/>
      <c r="R935" s="9"/>
      <c r="S935" s="9"/>
      <c r="T935" s="9"/>
    </row>
    <row r="936" spans="2:20" ht="12.75" x14ac:dyDescent="0.2">
      <c r="B936" s="32"/>
      <c r="D936" s="32"/>
      <c r="F936" s="32"/>
      <c r="H936" s="30"/>
      <c r="I936" s="33"/>
      <c r="J936" s="30"/>
      <c r="K936" s="32"/>
      <c r="L936" s="30"/>
      <c r="M936" s="8">
        <f t="shared" si="6"/>
        <v>0</v>
      </c>
      <c r="N936" s="9"/>
      <c r="O936" s="9"/>
      <c r="P936" s="9"/>
      <c r="Q936" s="9"/>
      <c r="R936" s="9"/>
      <c r="S936" s="9"/>
      <c r="T936" s="9"/>
    </row>
    <row r="937" spans="2:20" ht="12.75" x14ac:dyDescent="0.2">
      <c r="B937" s="32"/>
      <c r="D937" s="32"/>
      <c r="F937" s="32"/>
      <c r="H937" s="30"/>
      <c r="I937" s="33"/>
      <c r="J937" s="30"/>
      <c r="K937" s="32"/>
      <c r="L937" s="30"/>
      <c r="M937" s="8">
        <f t="shared" si="6"/>
        <v>0</v>
      </c>
      <c r="N937" s="9"/>
      <c r="O937" s="9"/>
      <c r="P937" s="9"/>
      <c r="Q937" s="9"/>
      <c r="R937" s="9"/>
      <c r="S937" s="9"/>
      <c r="T937" s="9"/>
    </row>
    <row r="938" spans="2:20" ht="12.75" x14ac:dyDescent="0.2">
      <c r="B938" s="32"/>
      <c r="D938" s="32"/>
      <c r="F938" s="32"/>
      <c r="H938" s="30"/>
      <c r="I938" s="33"/>
      <c r="J938" s="30"/>
      <c r="K938" s="32"/>
      <c r="L938" s="30"/>
      <c r="M938" s="8">
        <f t="shared" si="6"/>
        <v>0</v>
      </c>
      <c r="N938" s="9"/>
      <c r="O938" s="9"/>
      <c r="P938" s="9"/>
      <c r="Q938" s="9"/>
      <c r="R938" s="9"/>
      <c r="S938" s="9"/>
      <c r="T938" s="9"/>
    </row>
    <row r="939" spans="2:20" ht="12.75" x14ac:dyDescent="0.2">
      <c r="B939" s="32"/>
      <c r="D939" s="32"/>
      <c r="F939" s="32"/>
      <c r="H939" s="30"/>
      <c r="I939" s="33"/>
      <c r="J939" s="30"/>
      <c r="K939" s="32"/>
      <c r="L939" s="30"/>
      <c r="M939" s="8">
        <f t="shared" si="6"/>
        <v>0</v>
      </c>
      <c r="N939" s="9"/>
      <c r="O939" s="9"/>
      <c r="P939" s="9"/>
      <c r="Q939" s="9"/>
      <c r="R939" s="9"/>
      <c r="S939" s="9"/>
      <c r="T939" s="9"/>
    </row>
    <row r="940" spans="2:20" ht="12.75" x14ac:dyDescent="0.2">
      <c r="B940" s="32"/>
      <c r="D940" s="32"/>
      <c r="F940" s="32"/>
      <c r="H940" s="30"/>
      <c r="I940" s="33"/>
      <c r="J940" s="30"/>
      <c r="K940" s="32"/>
      <c r="L940" s="30"/>
      <c r="M940" s="8">
        <f t="shared" si="6"/>
        <v>0</v>
      </c>
      <c r="N940" s="9"/>
      <c r="O940" s="9"/>
      <c r="P940" s="9"/>
      <c r="Q940" s="9"/>
      <c r="R940" s="9"/>
      <c r="S940" s="9"/>
      <c r="T940" s="9"/>
    </row>
    <row r="941" spans="2:20" ht="12.75" x14ac:dyDescent="0.2">
      <c r="B941" s="32"/>
      <c r="D941" s="32"/>
      <c r="F941" s="32"/>
      <c r="H941" s="30"/>
      <c r="I941" s="33"/>
      <c r="J941" s="30"/>
      <c r="K941" s="32"/>
      <c r="L941" s="30"/>
      <c r="M941" s="8">
        <f t="shared" si="6"/>
        <v>0</v>
      </c>
      <c r="N941" s="9"/>
      <c r="O941" s="9"/>
      <c r="P941" s="9"/>
      <c r="Q941" s="9"/>
      <c r="R941" s="9"/>
      <c r="S941" s="9"/>
      <c r="T941" s="9"/>
    </row>
    <row r="942" spans="2:20" ht="12.75" x14ac:dyDescent="0.2">
      <c r="B942" s="32"/>
      <c r="D942" s="32"/>
      <c r="F942" s="32"/>
      <c r="H942" s="30"/>
      <c r="I942" s="33"/>
      <c r="J942" s="30"/>
      <c r="K942" s="32"/>
      <c r="L942" s="30"/>
      <c r="M942" s="8">
        <f t="shared" si="6"/>
        <v>0</v>
      </c>
      <c r="N942" s="9"/>
      <c r="O942" s="9"/>
      <c r="P942" s="9"/>
      <c r="Q942" s="9"/>
      <c r="R942" s="9"/>
      <c r="S942" s="9"/>
      <c r="T942" s="9"/>
    </row>
    <row r="943" spans="2:20" ht="12.75" x14ac:dyDescent="0.2">
      <c r="B943" s="32"/>
      <c r="D943" s="32"/>
      <c r="F943" s="32"/>
      <c r="H943" s="30"/>
      <c r="I943" s="33"/>
      <c r="J943" s="30"/>
      <c r="K943" s="32"/>
      <c r="L943" s="30"/>
      <c r="M943" s="8">
        <f t="shared" si="6"/>
        <v>0</v>
      </c>
      <c r="N943" s="9"/>
      <c r="O943" s="9"/>
      <c r="P943" s="9"/>
      <c r="Q943" s="9"/>
      <c r="R943" s="9"/>
      <c r="S943" s="9"/>
      <c r="T943" s="9"/>
    </row>
    <row r="944" spans="2:20" ht="12.75" x14ac:dyDescent="0.2">
      <c r="B944" s="32"/>
      <c r="D944" s="32"/>
      <c r="F944" s="32"/>
      <c r="H944" s="30"/>
      <c r="I944" s="33"/>
      <c r="J944" s="30"/>
      <c r="K944" s="32"/>
      <c r="L944" s="30"/>
      <c r="M944" s="8">
        <f t="shared" si="6"/>
        <v>0</v>
      </c>
      <c r="N944" s="9"/>
      <c r="O944" s="9"/>
      <c r="P944" s="9"/>
      <c r="Q944" s="9"/>
      <c r="R944" s="9"/>
      <c r="S944" s="9"/>
      <c r="T944" s="9"/>
    </row>
    <row r="945" spans="2:20" ht="12.75" x14ac:dyDescent="0.2">
      <c r="B945" s="32"/>
      <c r="D945" s="32"/>
      <c r="F945" s="32"/>
      <c r="H945" s="30"/>
      <c r="I945" s="33"/>
      <c r="J945" s="30"/>
      <c r="K945" s="32"/>
      <c r="L945" s="30"/>
      <c r="M945" s="8">
        <f t="shared" si="6"/>
        <v>0</v>
      </c>
      <c r="N945" s="9"/>
      <c r="O945" s="9"/>
      <c r="P945" s="9"/>
      <c r="Q945" s="9"/>
      <c r="R945" s="9"/>
      <c r="S945" s="9"/>
      <c r="T945" s="9"/>
    </row>
    <row r="946" spans="2:20" ht="12.75" x14ac:dyDescent="0.2">
      <c r="B946" s="32"/>
      <c r="D946" s="32"/>
      <c r="F946" s="32"/>
      <c r="H946" s="30"/>
      <c r="I946" s="33"/>
      <c r="J946" s="30"/>
      <c r="K946" s="32"/>
      <c r="L946" s="30"/>
      <c r="M946" s="8">
        <f t="shared" si="6"/>
        <v>0</v>
      </c>
      <c r="N946" s="9"/>
      <c r="O946" s="9"/>
      <c r="P946" s="9"/>
      <c r="Q946" s="9"/>
      <c r="R946" s="9"/>
      <c r="S946" s="9"/>
      <c r="T946" s="9"/>
    </row>
    <row r="947" spans="2:20" ht="12.75" x14ac:dyDescent="0.2">
      <c r="B947" s="32"/>
      <c r="D947" s="32"/>
      <c r="F947" s="32"/>
      <c r="H947" s="30"/>
      <c r="I947" s="33"/>
      <c r="J947" s="30"/>
      <c r="K947" s="32"/>
      <c r="L947" s="30"/>
      <c r="M947" s="8">
        <f t="shared" si="6"/>
        <v>0</v>
      </c>
      <c r="N947" s="9"/>
      <c r="O947" s="9"/>
      <c r="P947" s="9"/>
      <c r="Q947" s="9"/>
      <c r="R947" s="9"/>
      <c r="S947" s="9"/>
      <c r="T947" s="9"/>
    </row>
    <row r="948" spans="2:20" ht="12.75" x14ac:dyDescent="0.2">
      <c r="B948" s="32"/>
      <c r="D948" s="32"/>
      <c r="F948" s="32"/>
      <c r="H948" s="30"/>
      <c r="I948" s="33"/>
      <c r="J948" s="30"/>
      <c r="K948" s="32"/>
      <c r="L948" s="30"/>
      <c r="M948" s="8">
        <f t="shared" si="6"/>
        <v>0</v>
      </c>
      <c r="N948" s="9"/>
      <c r="O948" s="9"/>
      <c r="P948" s="9"/>
      <c r="Q948" s="9"/>
      <c r="R948" s="9"/>
      <c r="S948" s="9"/>
      <c r="T948" s="9"/>
    </row>
    <row r="949" spans="2:20" ht="12.75" x14ac:dyDescent="0.2">
      <c r="B949" s="32"/>
      <c r="D949" s="32"/>
      <c r="F949" s="32"/>
      <c r="H949" s="30"/>
      <c r="I949" s="33"/>
      <c r="J949" s="30"/>
      <c r="K949" s="32"/>
      <c r="L949" s="30"/>
      <c r="M949" s="8">
        <f t="shared" si="6"/>
        <v>0</v>
      </c>
      <c r="N949" s="9"/>
      <c r="O949" s="9"/>
      <c r="P949" s="9"/>
      <c r="Q949" s="9"/>
      <c r="R949" s="9"/>
      <c r="S949" s="9"/>
      <c r="T949" s="9"/>
    </row>
    <row r="950" spans="2:20" ht="12.75" x14ac:dyDescent="0.2">
      <c r="B950" s="32"/>
      <c r="D950" s="32"/>
      <c r="F950" s="32"/>
      <c r="H950" s="30"/>
      <c r="I950" s="33"/>
      <c r="J950" s="30"/>
      <c r="K950" s="32"/>
      <c r="L950" s="30"/>
      <c r="M950" s="8">
        <f t="shared" si="6"/>
        <v>0</v>
      </c>
      <c r="N950" s="9"/>
      <c r="O950" s="9"/>
      <c r="P950" s="9"/>
      <c r="Q950" s="9"/>
      <c r="R950" s="9"/>
      <c r="S950" s="9"/>
      <c r="T950" s="9"/>
    </row>
    <row r="951" spans="2:20" ht="12.75" x14ac:dyDescent="0.2">
      <c r="B951" s="32"/>
      <c r="D951" s="32"/>
      <c r="F951" s="32"/>
      <c r="H951" s="30"/>
      <c r="I951" s="33"/>
      <c r="J951" s="30"/>
      <c r="K951" s="32"/>
      <c r="L951" s="30"/>
      <c r="M951" s="8">
        <f t="shared" si="6"/>
        <v>0</v>
      </c>
      <c r="N951" s="9"/>
      <c r="O951" s="9"/>
      <c r="P951" s="9"/>
      <c r="Q951" s="9"/>
      <c r="R951" s="9"/>
      <c r="S951" s="9"/>
      <c r="T951" s="9"/>
    </row>
    <row r="952" spans="2:20" ht="12.75" x14ac:dyDescent="0.2">
      <c r="B952" s="32"/>
      <c r="D952" s="32"/>
      <c r="F952" s="32"/>
      <c r="H952" s="30"/>
      <c r="I952" s="33"/>
      <c r="J952" s="30"/>
      <c r="K952" s="32"/>
      <c r="L952" s="30"/>
      <c r="M952" s="8">
        <f t="shared" si="6"/>
        <v>0</v>
      </c>
      <c r="N952" s="9"/>
      <c r="O952" s="9"/>
      <c r="P952" s="9"/>
      <c r="Q952" s="9"/>
      <c r="R952" s="9"/>
      <c r="S952" s="9"/>
      <c r="T952" s="9"/>
    </row>
    <row r="953" spans="2:20" ht="12.75" x14ac:dyDescent="0.2">
      <c r="B953" s="32"/>
      <c r="D953" s="32"/>
      <c r="F953" s="32"/>
      <c r="H953" s="30"/>
      <c r="I953" s="33"/>
      <c r="J953" s="30"/>
      <c r="K953" s="32"/>
      <c r="L953" s="30"/>
      <c r="M953" s="8">
        <f t="shared" si="6"/>
        <v>0</v>
      </c>
      <c r="N953" s="9"/>
      <c r="O953" s="9"/>
      <c r="P953" s="9"/>
      <c r="Q953" s="9"/>
      <c r="R953" s="9"/>
      <c r="S953" s="9"/>
      <c r="T953" s="9"/>
    </row>
    <row r="954" spans="2:20" ht="12.75" x14ac:dyDescent="0.2">
      <c r="B954" s="32"/>
      <c r="D954" s="32"/>
      <c r="F954" s="32"/>
      <c r="H954" s="30"/>
      <c r="I954" s="33"/>
      <c r="J954" s="30"/>
      <c r="K954" s="32"/>
      <c r="L954" s="30"/>
      <c r="M954" s="8">
        <f t="shared" si="6"/>
        <v>0</v>
      </c>
      <c r="N954" s="9"/>
      <c r="O954" s="9"/>
      <c r="P954" s="9"/>
      <c r="Q954" s="9"/>
      <c r="R954" s="9"/>
      <c r="S954" s="9"/>
      <c r="T954" s="9"/>
    </row>
    <row r="955" spans="2:20" ht="12.75" x14ac:dyDescent="0.2">
      <c r="B955" s="32"/>
      <c r="D955" s="32"/>
      <c r="F955" s="32"/>
      <c r="H955" s="30"/>
      <c r="I955" s="33"/>
      <c r="J955" s="30"/>
      <c r="K955" s="32"/>
      <c r="L955" s="30"/>
      <c r="M955" s="8">
        <f t="shared" si="6"/>
        <v>0</v>
      </c>
      <c r="N955" s="9"/>
      <c r="O955" s="9"/>
      <c r="P955" s="9"/>
      <c r="Q955" s="9"/>
      <c r="R955" s="9"/>
      <c r="S955" s="9"/>
      <c r="T955" s="9"/>
    </row>
    <row r="956" spans="2:20" ht="12.75" x14ac:dyDescent="0.2">
      <c r="B956" s="32"/>
      <c r="D956" s="32"/>
      <c r="F956" s="32"/>
      <c r="H956" s="30"/>
      <c r="I956" s="33"/>
      <c r="J956" s="30"/>
      <c r="K956" s="32"/>
      <c r="L956" s="30"/>
      <c r="M956" s="8">
        <f t="shared" si="6"/>
        <v>0</v>
      </c>
      <c r="N956" s="9"/>
      <c r="O956" s="9"/>
      <c r="P956" s="9"/>
      <c r="Q956" s="9"/>
      <c r="R956" s="9"/>
      <c r="S956" s="9"/>
      <c r="T956" s="9"/>
    </row>
    <row r="957" spans="2:20" ht="12.75" x14ac:dyDescent="0.2">
      <c r="B957" s="32"/>
      <c r="D957" s="32"/>
      <c r="F957" s="32"/>
      <c r="H957" s="30"/>
      <c r="I957" s="33"/>
      <c r="J957" s="30"/>
      <c r="K957" s="32"/>
      <c r="L957" s="30"/>
      <c r="M957" s="8">
        <f t="shared" si="6"/>
        <v>0</v>
      </c>
      <c r="N957" s="9"/>
      <c r="O957" s="9"/>
      <c r="P957" s="9"/>
      <c r="Q957" s="9"/>
      <c r="R957" s="9"/>
      <c r="S957" s="9"/>
      <c r="T957" s="9"/>
    </row>
    <row r="958" spans="2:20" ht="12.75" x14ac:dyDescent="0.2">
      <c r="B958" s="32"/>
      <c r="D958" s="32"/>
      <c r="F958" s="32"/>
      <c r="H958" s="30"/>
      <c r="I958" s="33"/>
      <c r="J958" s="30"/>
      <c r="K958" s="32"/>
      <c r="L958" s="30"/>
      <c r="M958" s="8">
        <f t="shared" si="6"/>
        <v>0</v>
      </c>
      <c r="N958" s="9"/>
      <c r="O958" s="9"/>
      <c r="P958" s="9"/>
      <c r="Q958" s="9"/>
      <c r="R958" s="9"/>
      <c r="S958" s="9"/>
      <c r="T958" s="9"/>
    </row>
    <row r="959" spans="2:20" ht="12.75" x14ac:dyDescent="0.2">
      <c r="B959" s="32"/>
      <c r="D959" s="32"/>
      <c r="F959" s="32"/>
      <c r="H959" s="30"/>
      <c r="I959" s="33"/>
      <c r="J959" s="30"/>
      <c r="K959" s="32"/>
      <c r="L959" s="30"/>
      <c r="M959" s="8">
        <f t="shared" si="6"/>
        <v>0</v>
      </c>
      <c r="N959" s="9"/>
      <c r="O959" s="9"/>
      <c r="P959" s="9"/>
      <c r="Q959" s="9"/>
      <c r="R959" s="9"/>
      <c r="S959" s="9"/>
      <c r="T959" s="9"/>
    </row>
    <row r="960" spans="2:20" ht="12.75" x14ac:dyDescent="0.2">
      <c r="B960" s="32"/>
      <c r="D960" s="32"/>
      <c r="F960" s="32"/>
      <c r="H960" s="30"/>
      <c r="I960" s="33"/>
      <c r="J960" s="30"/>
      <c r="K960" s="32"/>
      <c r="L960" s="30"/>
      <c r="M960" s="8">
        <f t="shared" si="6"/>
        <v>0</v>
      </c>
      <c r="N960" s="9"/>
      <c r="O960" s="9"/>
      <c r="P960" s="9"/>
      <c r="Q960" s="9"/>
      <c r="R960" s="9"/>
      <c r="S960" s="9"/>
      <c r="T960" s="9"/>
    </row>
    <row r="961" spans="2:20" ht="12.75" x14ac:dyDescent="0.2">
      <c r="B961" s="32"/>
      <c r="D961" s="32"/>
      <c r="F961" s="32"/>
      <c r="H961" s="30"/>
      <c r="I961" s="33"/>
      <c r="J961" s="30"/>
      <c r="K961" s="32"/>
      <c r="L961" s="30"/>
      <c r="M961" s="8">
        <f t="shared" si="6"/>
        <v>0</v>
      </c>
      <c r="N961" s="9"/>
      <c r="O961" s="9"/>
      <c r="P961" s="9"/>
      <c r="Q961" s="9"/>
      <c r="R961" s="9"/>
      <c r="S961" s="9"/>
      <c r="T961" s="9"/>
    </row>
    <row r="962" spans="2:20" ht="12.75" x14ac:dyDescent="0.2">
      <c r="B962" s="32"/>
      <c r="D962" s="32"/>
      <c r="F962" s="32"/>
      <c r="H962" s="30"/>
      <c r="I962" s="33"/>
      <c r="J962" s="30"/>
      <c r="K962" s="32"/>
      <c r="L962" s="30"/>
      <c r="M962" s="8">
        <f t="shared" si="6"/>
        <v>0</v>
      </c>
      <c r="N962" s="9"/>
      <c r="O962" s="9"/>
      <c r="P962" s="9"/>
      <c r="Q962" s="9"/>
      <c r="R962" s="9"/>
      <c r="S962" s="9"/>
      <c r="T962" s="9"/>
    </row>
    <row r="963" spans="2:20" ht="12.75" x14ac:dyDescent="0.2">
      <c r="B963" s="32"/>
      <c r="D963" s="32"/>
      <c r="F963" s="32"/>
      <c r="H963" s="30"/>
      <c r="I963" s="33"/>
      <c r="J963" s="30"/>
      <c r="K963" s="32"/>
      <c r="L963" s="30"/>
      <c r="M963" s="8">
        <f t="shared" si="6"/>
        <v>0</v>
      </c>
      <c r="N963" s="9"/>
      <c r="O963" s="9"/>
      <c r="P963" s="9"/>
      <c r="Q963" s="9"/>
      <c r="R963" s="9"/>
      <c r="S963" s="9"/>
      <c r="T963" s="9"/>
    </row>
    <row r="964" spans="2:20" ht="12.75" x14ac:dyDescent="0.2">
      <c r="B964" s="32"/>
      <c r="D964" s="32"/>
      <c r="F964" s="32"/>
      <c r="H964" s="30"/>
      <c r="I964" s="33"/>
      <c r="J964" s="30"/>
      <c r="K964" s="32"/>
      <c r="L964" s="30"/>
      <c r="M964" s="8">
        <f t="shared" si="6"/>
        <v>0</v>
      </c>
      <c r="N964" s="9"/>
      <c r="O964" s="9"/>
      <c r="P964" s="9"/>
      <c r="Q964" s="9"/>
      <c r="R964" s="9"/>
      <c r="S964" s="9"/>
      <c r="T964" s="9"/>
    </row>
    <row r="965" spans="2:20" ht="12.75" x14ac:dyDescent="0.2">
      <c r="B965" s="32"/>
      <c r="D965" s="32"/>
      <c r="F965" s="32"/>
      <c r="H965" s="30"/>
      <c r="I965" s="33"/>
      <c r="J965" s="30"/>
      <c r="K965" s="32"/>
      <c r="L965" s="30"/>
      <c r="M965" s="8">
        <f t="shared" si="6"/>
        <v>0</v>
      </c>
      <c r="N965" s="9"/>
      <c r="O965" s="9"/>
      <c r="P965" s="9"/>
      <c r="Q965" s="9"/>
      <c r="R965" s="9"/>
      <c r="S965" s="9"/>
      <c r="T965" s="9"/>
    </row>
    <row r="966" spans="2:20" ht="12.75" x14ac:dyDescent="0.2">
      <c r="B966" s="32"/>
      <c r="D966" s="32"/>
      <c r="F966" s="32"/>
      <c r="H966" s="30"/>
      <c r="I966" s="33"/>
      <c r="J966" s="30"/>
      <c r="K966" s="32"/>
      <c r="L966" s="30"/>
      <c r="M966" s="8">
        <f t="shared" si="6"/>
        <v>0</v>
      </c>
      <c r="N966" s="9"/>
      <c r="O966" s="9"/>
      <c r="P966" s="9"/>
      <c r="Q966" s="9"/>
      <c r="R966" s="9"/>
      <c r="S966" s="9"/>
      <c r="T966" s="9"/>
    </row>
    <row r="967" spans="2:20" ht="12.75" x14ac:dyDescent="0.2">
      <c r="B967" s="32"/>
      <c r="D967" s="32"/>
      <c r="F967" s="32"/>
      <c r="H967" s="30"/>
      <c r="I967" s="33"/>
      <c r="J967" s="30"/>
      <c r="K967" s="32"/>
      <c r="L967" s="30"/>
      <c r="M967" s="8">
        <f t="shared" si="6"/>
        <v>0</v>
      </c>
      <c r="N967" s="9"/>
      <c r="O967" s="9"/>
      <c r="P967" s="9"/>
      <c r="Q967" s="9"/>
      <c r="R967" s="9"/>
      <c r="S967" s="9"/>
      <c r="T967" s="9"/>
    </row>
    <row r="968" spans="2:20" ht="12.75" x14ac:dyDescent="0.2">
      <c r="B968" s="32"/>
      <c r="D968" s="32"/>
      <c r="F968" s="32"/>
      <c r="H968" s="30"/>
      <c r="I968" s="33"/>
      <c r="J968" s="30"/>
      <c r="K968" s="32"/>
      <c r="L968" s="30"/>
      <c r="M968" s="8">
        <f t="shared" si="6"/>
        <v>0</v>
      </c>
      <c r="N968" s="9"/>
      <c r="O968" s="9"/>
      <c r="P968" s="9"/>
      <c r="Q968" s="9"/>
      <c r="R968" s="9"/>
      <c r="S968" s="9"/>
      <c r="T968" s="9"/>
    </row>
    <row r="969" spans="2:20" ht="12.75" x14ac:dyDescent="0.2">
      <c r="B969" s="32"/>
      <c r="D969" s="32"/>
      <c r="F969" s="32"/>
      <c r="H969" s="30"/>
      <c r="I969" s="33"/>
      <c r="J969" s="30"/>
      <c r="K969" s="32"/>
      <c r="L969" s="30"/>
      <c r="M969" s="8">
        <f t="shared" si="6"/>
        <v>0</v>
      </c>
      <c r="N969" s="9"/>
      <c r="O969" s="9"/>
      <c r="P969" s="9"/>
      <c r="Q969" s="9"/>
      <c r="R969" s="9"/>
      <c r="S969" s="9"/>
      <c r="T969" s="9"/>
    </row>
    <row r="970" spans="2:20" ht="12.75" x14ac:dyDescent="0.2">
      <c r="B970" s="32"/>
      <c r="D970" s="32"/>
      <c r="F970" s="32"/>
      <c r="H970" s="30"/>
      <c r="I970" s="33"/>
      <c r="J970" s="30"/>
      <c r="K970" s="32"/>
      <c r="L970" s="30"/>
      <c r="M970" s="8">
        <f t="shared" si="6"/>
        <v>0</v>
      </c>
      <c r="N970" s="9"/>
      <c r="O970" s="9"/>
      <c r="P970" s="9"/>
      <c r="Q970" s="9"/>
      <c r="R970" s="9"/>
      <c r="S970" s="9"/>
      <c r="T970" s="9"/>
    </row>
    <row r="971" spans="2:20" ht="12.75" x14ac:dyDescent="0.2">
      <c r="B971" s="32"/>
      <c r="D971" s="32"/>
      <c r="F971" s="32"/>
      <c r="H971" s="30"/>
      <c r="I971" s="33"/>
      <c r="J971" s="30"/>
      <c r="K971" s="32"/>
      <c r="L971" s="30"/>
      <c r="M971" s="8">
        <f t="shared" si="6"/>
        <v>0</v>
      </c>
      <c r="N971" s="9"/>
      <c r="O971" s="9"/>
      <c r="P971" s="9"/>
      <c r="Q971" s="9"/>
      <c r="R971" s="9"/>
      <c r="S971" s="9"/>
      <c r="T971" s="9"/>
    </row>
    <row r="972" spans="2:20" ht="12.75" x14ac:dyDescent="0.2">
      <c r="B972" s="32"/>
      <c r="D972" s="32"/>
      <c r="F972" s="32"/>
      <c r="H972" s="30"/>
      <c r="I972" s="33"/>
      <c r="J972" s="30"/>
      <c r="K972" s="32"/>
      <c r="L972" s="30"/>
      <c r="M972" s="8">
        <f t="shared" si="6"/>
        <v>0</v>
      </c>
      <c r="N972" s="9"/>
      <c r="O972" s="9"/>
      <c r="P972" s="9"/>
      <c r="Q972" s="9"/>
      <c r="R972" s="9"/>
      <c r="S972" s="9"/>
      <c r="T972" s="9"/>
    </row>
    <row r="973" spans="2:20" ht="12.75" x14ac:dyDescent="0.2">
      <c r="B973" s="32"/>
      <c r="D973" s="32"/>
      <c r="F973" s="32"/>
      <c r="H973" s="30"/>
      <c r="I973" s="33"/>
      <c r="J973" s="30"/>
      <c r="K973" s="32"/>
      <c r="L973" s="30"/>
      <c r="M973" s="8">
        <f t="shared" si="6"/>
        <v>0</v>
      </c>
      <c r="N973" s="9"/>
      <c r="O973" s="9"/>
      <c r="P973" s="9"/>
      <c r="Q973" s="9"/>
      <c r="R973" s="9"/>
      <c r="S973" s="9"/>
      <c r="T973" s="9"/>
    </row>
    <row r="974" spans="2:20" ht="12.75" x14ac:dyDescent="0.2">
      <c r="B974" s="32"/>
      <c r="D974" s="32"/>
      <c r="F974" s="32"/>
      <c r="H974" s="30"/>
      <c r="I974" s="33"/>
      <c r="J974" s="30"/>
      <c r="K974" s="32"/>
      <c r="L974" s="30"/>
      <c r="M974" s="8">
        <f t="shared" si="6"/>
        <v>0</v>
      </c>
      <c r="N974" s="9"/>
      <c r="O974" s="9"/>
      <c r="P974" s="9"/>
      <c r="Q974" s="9"/>
      <c r="R974" s="9"/>
      <c r="S974" s="9"/>
      <c r="T974" s="9"/>
    </row>
    <row r="975" spans="2:20" ht="12.75" x14ac:dyDescent="0.2">
      <c r="B975" s="32"/>
      <c r="D975" s="32"/>
      <c r="F975" s="32"/>
      <c r="H975" s="30"/>
      <c r="I975" s="33"/>
      <c r="J975" s="30"/>
      <c r="K975" s="32"/>
      <c r="L975" s="30"/>
      <c r="M975" s="8">
        <f t="shared" si="6"/>
        <v>0</v>
      </c>
      <c r="N975" s="9"/>
      <c r="O975" s="9"/>
      <c r="P975" s="9"/>
      <c r="Q975" s="9"/>
      <c r="R975" s="9"/>
      <c r="S975" s="9"/>
      <c r="T975" s="9"/>
    </row>
    <row r="976" spans="2:20" ht="12.75" x14ac:dyDescent="0.2">
      <c r="B976" s="32"/>
      <c r="D976" s="32"/>
      <c r="F976" s="32"/>
      <c r="H976" s="30"/>
      <c r="I976" s="33"/>
      <c r="J976" s="30"/>
      <c r="K976" s="32"/>
      <c r="L976" s="30"/>
      <c r="M976" s="8">
        <f t="shared" si="6"/>
        <v>0</v>
      </c>
      <c r="N976" s="9"/>
      <c r="O976" s="9"/>
      <c r="P976" s="9"/>
      <c r="Q976" s="9"/>
      <c r="R976" s="9"/>
      <c r="S976" s="9"/>
      <c r="T976" s="9"/>
    </row>
    <row r="977" spans="2:20" ht="12.75" x14ac:dyDescent="0.2">
      <c r="B977" s="32"/>
      <c r="D977" s="32"/>
      <c r="F977" s="32"/>
      <c r="H977" s="30"/>
      <c r="I977" s="33"/>
      <c r="J977" s="30"/>
      <c r="K977" s="32"/>
      <c r="L977" s="30"/>
      <c r="M977" s="8">
        <f t="shared" si="6"/>
        <v>0</v>
      </c>
      <c r="N977" s="9"/>
      <c r="O977" s="9"/>
      <c r="P977" s="9"/>
      <c r="Q977" s="9"/>
      <c r="R977" s="9"/>
      <c r="S977" s="9"/>
      <c r="T977" s="9"/>
    </row>
    <row r="978" spans="2:20" ht="12.75" x14ac:dyDescent="0.2">
      <c r="B978" s="32"/>
      <c r="D978" s="32"/>
      <c r="F978" s="32"/>
      <c r="H978" s="30"/>
      <c r="I978" s="33"/>
      <c r="J978" s="30"/>
      <c r="K978" s="32"/>
      <c r="L978" s="30"/>
      <c r="M978" s="8">
        <f t="shared" si="6"/>
        <v>0</v>
      </c>
      <c r="N978" s="9"/>
      <c r="O978" s="9"/>
      <c r="P978" s="9"/>
      <c r="Q978" s="9"/>
      <c r="R978" s="9"/>
      <c r="S978" s="9"/>
      <c r="T978" s="9"/>
    </row>
    <row r="979" spans="2:20" ht="12.75" x14ac:dyDescent="0.2">
      <c r="B979" s="32"/>
      <c r="D979" s="32"/>
      <c r="F979" s="32"/>
      <c r="H979" s="30"/>
      <c r="I979" s="33"/>
      <c r="J979" s="30"/>
      <c r="K979" s="32"/>
      <c r="L979" s="30"/>
      <c r="M979" s="8">
        <f t="shared" si="6"/>
        <v>0</v>
      </c>
      <c r="N979" s="9"/>
      <c r="O979" s="9"/>
      <c r="P979" s="9"/>
      <c r="Q979" s="9"/>
      <c r="R979" s="9"/>
      <c r="S979" s="9"/>
      <c r="T979" s="9"/>
    </row>
    <row r="980" spans="2:20" ht="12.75" x14ac:dyDescent="0.2">
      <c r="B980" s="32"/>
      <c r="D980" s="32"/>
      <c r="F980" s="32"/>
      <c r="H980" s="30"/>
      <c r="I980" s="33"/>
      <c r="J980" s="30"/>
      <c r="K980" s="32"/>
      <c r="L980" s="30"/>
      <c r="M980" s="8">
        <f t="shared" si="6"/>
        <v>0</v>
      </c>
      <c r="N980" s="9"/>
      <c r="O980" s="9"/>
      <c r="P980" s="9"/>
      <c r="Q980" s="9"/>
      <c r="R980" s="9"/>
      <c r="S980" s="9"/>
      <c r="T980" s="9"/>
    </row>
    <row r="981" spans="2:20" ht="12.75" x14ac:dyDescent="0.2">
      <c r="B981" s="32"/>
      <c r="D981" s="32"/>
      <c r="F981" s="32"/>
      <c r="H981" s="30"/>
      <c r="I981" s="33"/>
      <c r="J981" s="30"/>
      <c r="K981" s="32"/>
      <c r="L981" s="30"/>
      <c r="M981" s="8">
        <f t="shared" si="6"/>
        <v>0</v>
      </c>
      <c r="N981" s="9"/>
      <c r="O981" s="9"/>
      <c r="P981" s="9"/>
      <c r="Q981" s="9"/>
      <c r="R981" s="9"/>
      <c r="S981" s="9"/>
      <c r="T981" s="9"/>
    </row>
    <row r="982" spans="2:20" ht="12.75" x14ac:dyDescent="0.2">
      <c r="B982" s="32"/>
      <c r="D982" s="32"/>
      <c r="F982" s="32"/>
      <c r="H982" s="30"/>
      <c r="I982" s="33"/>
      <c r="J982" s="30"/>
      <c r="K982" s="32"/>
      <c r="L982" s="30"/>
      <c r="M982" s="8">
        <f t="shared" si="6"/>
        <v>0</v>
      </c>
      <c r="N982" s="9"/>
      <c r="O982" s="9"/>
      <c r="P982" s="9"/>
      <c r="Q982" s="9"/>
      <c r="R982" s="9"/>
      <c r="S982" s="9"/>
      <c r="T982" s="9"/>
    </row>
    <row r="983" spans="2:20" ht="12.75" x14ac:dyDescent="0.2">
      <c r="B983" s="32"/>
      <c r="D983" s="32"/>
      <c r="F983" s="32"/>
      <c r="H983" s="30"/>
      <c r="I983" s="33"/>
      <c r="J983" s="30"/>
      <c r="K983" s="32"/>
      <c r="L983" s="30"/>
      <c r="M983" s="8">
        <f t="shared" si="6"/>
        <v>0</v>
      </c>
      <c r="N983" s="9"/>
      <c r="O983" s="9"/>
      <c r="P983" s="9"/>
      <c r="Q983" s="9"/>
      <c r="R983" s="9"/>
      <c r="S983" s="9"/>
      <c r="T983" s="9"/>
    </row>
    <row r="984" spans="2:20" ht="12.75" x14ac:dyDescent="0.2">
      <c r="B984" s="32"/>
      <c r="D984" s="32"/>
      <c r="F984" s="32"/>
      <c r="H984" s="30"/>
      <c r="I984" s="33"/>
      <c r="J984" s="30"/>
      <c r="K984" s="32"/>
      <c r="L984" s="30"/>
      <c r="M984" s="8">
        <f t="shared" si="6"/>
        <v>0</v>
      </c>
      <c r="N984" s="9"/>
      <c r="O984" s="9"/>
      <c r="P984" s="9"/>
      <c r="Q984" s="9"/>
      <c r="R984" s="9"/>
      <c r="S984" s="9"/>
      <c r="T984" s="9"/>
    </row>
    <row r="985" spans="2:20" ht="12.75" x14ac:dyDescent="0.2">
      <c r="B985" s="32"/>
      <c r="D985" s="32"/>
      <c r="F985" s="32"/>
      <c r="H985" s="30"/>
      <c r="I985" s="33"/>
      <c r="J985" s="30"/>
      <c r="K985" s="32"/>
      <c r="L985" s="30"/>
      <c r="M985" s="8">
        <f t="shared" si="6"/>
        <v>0</v>
      </c>
      <c r="N985" s="9"/>
      <c r="O985" s="9"/>
      <c r="P985" s="9"/>
      <c r="Q985" s="9"/>
      <c r="R985" s="9"/>
      <c r="S985" s="9"/>
      <c r="T985" s="9"/>
    </row>
    <row r="986" spans="2:20" ht="12.75" x14ac:dyDescent="0.2">
      <c r="B986" s="32"/>
      <c r="D986" s="32"/>
      <c r="F986" s="32"/>
      <c r="H986" s="30"/>
      <c r="I986" s="33"/>
      <c r="J986" s="30"/>
      <c r="K986" s="32"/>
      <c r="L986" s="30"/>
      <c r="M986" s="8">
        <f t="shared" si="6"/>
        <v>0</v>
      </c>
      <c r="N986" s="9"/>
      <c r="O986" s="9"/>
      <c r="P986" s="9"/>
      <c r="Q986" s="9"/>
      <c r="R986" s="9"/>
      <c r="S986" s="9"/>
      <c r="T986" s="9"/>
    </row>
    <row r="987" spans="2:20" ht="12.75" x14ac:dyDescent="0.2">
      <c r="B987" s="32"/>
      <c r="D987" s="32"/>
      <c r="F987" s="32"/>
      <c r="H987" s="30"/>
      <c r="I987" s="33"/>
      <c r="J987" s="30"/>
      <c r="K987" s="32"/>
      <c r="L987" s="30"/>
      <c r="M987" s="8">
        <f t="shared" si="6"/>
        <v>0</v>
      </c>
      <c r="N987" s="9"/>
      <c r="O987" s="9"/>
      <c r="P987" s="9"/>
      <c r="Q987" s="9"/>
      <c r="R987" s="9"/>
      <c r="S987" s="9"/>
      <c r="T987" s="9"/>
    </row>
    <row r="988" spans="2:20" ht="12.75" x14ac:dyDescent="0.2">
      <c r="B988" s="32"/>
      <c r="D988" s="32"/>
      <c r="F988" s="32"/>
      <c r="H988" s="30"/>
      <c r="I988" s="33"/>
      <c r="J988" s="30"/>
      <c r="K988" s="32"/>
      <c r="L988" s="30"/>
      <c r="M988" s="8">
        <f t="shared" si="6"/>
        <v>0</v>
      </c>
      <c r="N988" s="9"/>
      <c r="O988" s="9"/>
      <c r="P988" s="9"/>
      <c r="Q988" s="9"/>
      <c r="R988" s="9"/>
      <c r="S988" s="9"/>
      <c r="T988" s="9"/>
    </row>
    <row r="989" spans="2:20" ht="12.75" x14ac:dyDescent="0.2">
      <c r="B989" s="32"/>
      <c r="D989" s="32"/>
      <c r="F989" s="32"/>
      <c r="H989" s="30"/>
      <c r="I989" s="33"/>
      <c r="J989" s="30"/>
      <c r="K989" s="32"/>
      <c r="L989" s="30"/>
      <c r="M989" s="8">
        <f t="shared" si="6"/>
        <v>0</v>
      </c>
      <c r="N989" s="9"/>
      <c r="O989" s="9"/>
      <c r="P989" s="9"/>
      <c r="Q989" s="9"/>
      <c r="R989" s="9"/>
      <c r="S989" s="9"/>
      <c r="T989" s="9"/>
    </row>
    <row r="990" spans="2:20" ht="12.75" x14ac:dyDescent="0.2">
      <c r="B990" s="32"/>
      <c r="D990" s="32"/>
      <c r="F990" s="32"/>
      <c r="H990" s="30"/>
      <c r="I990" s="33"/>
      <c r="J990" s="30"/>
      <c r="K990" s="32"/>
      <c r="L990" s="30"/>
      <c r="M990" s="8">
        <f t="shared" si="6"/>
        <v>0</v>
      </c>
      <c r="N990" s="9"/>
      <c r="O990" s="9"/>
      <c r="P990" s="9"/>
      <c r="Q990" s="9"/>
      <c r="R990" s="9"/>
      <c r="S990" s="9"/>
      <c r="T990" s="9"/>
    </row>
    <row r="991" spans="2:20" ht="12.75" x14ac:dyDescent="0.2">
      <c r="B991" s="32"/>
      <c r="D991" s="32"/>
      <c r="F991" s="32"/>
      <c r="H991" s="30"/>
      <c r="I991" s="33"/>
      <c r="J991" s="30"/>
      <c r="K991" s="32"/>
      <c r="L991" s="30"/>
      <c r="M991" s="8">
        <f t="shared" si="6"/>
        <v>0</v>
      </c>
      <c r="N991" s="9"/>
      <c r="O991" s="9"/>
      <c r="P991" s="9"/>
      <c r="Q991" s="9"/>
      <c r="R991" s="9"/>
      <c r="S991" s="9"/>
      <c r="T991" s="9"/>
    </row>
    <row r="992" spans="2:20" ht="12.75" x14ac:dyDescent="0.2">
      <c r="B992" s="32"/>
      <c r="D992" s="32"/>
      <c r="F992" s="32"/>
      <c r="H992" s="30"/>
      <c r="I992" s="33"/>
      <c r="J992" s="30"/>
      <c r="K992" s="32"/>
      <c r="L992" s="30"/>
      <c r="M992" s="8">
        <f t="shared" si="6"/>
        <v>0</v>
      </c>
      <c r="N992" s="9"/>
      <c r="O992" s="9"/>
      <c r="P992" s="9"/>
      <c r="Q992" s="9"/>
      <c r="R992" s="9"/>
      <c r="S992" s="9"/>
      <c r="T992" s="9"/>
    </row>
    <row r="993" spans="2:20" ht="12.75" x14ac:dyDescent="0.2">
      <c r="B993" s="32"/>
      <c r="D993" s="32"/>
      <c r="F993" s="32"/>
      <c r="H993" s="30"/>
      <c r="I993" s="33"/>
      <c r="J993" s="30"/>
      <c r="K993" s="32"/>
      <c r="L993" s="30"/>
      <c r="M993" s="8">
        <f t="shared" si="6"/>
        <v>0</v>
      </c>
      <c r="N993" s="9"/>
      <c r="O993" s="9"/>
      <c r="P993" s="9"/>
      <c r="Q993" s="9"/>
      <c r="R993" s="9"/>
      <c r="S993" s="9"/>
      <c r="T993" s="9"/>
    </row>
    <row r="994" spans="2:20" ht="12.75" x14ac:dyDescent="0.2">
      <c r="B994" s="32"/>
      <c r="D994" s="32"/>
      <c r="F994" s="32"/>
      <c r="H994" s="30"/>
      <c r="I994" s="33"/>
      <c r="J994" s="30"/>
      <c r="K994" s="32"/>
      <c r="L994" s="30"/>
      <c r="M994" s="8">
        <f t="shared" si="6"/>
        <v>0</v>
      </c>
      <c r="N994" s="9"/>
      <c r="O994" s="9"/>
      <c r="P994" s="9"/>
      <c r="Q994" s="9"/>
      <c r="R994" s="9"/>
      <c r="S994" s="9"/>
      <c r="T994" s="9"/>
    </row>
    <row r="995" spans="2:20" ht="12.75" x14ac:dyDescent="0.2">
      <c r="B995" s="32"/>
      <c r="D995" s="32"/>
      <c r="F995" s="32"/>
      <c r="H995" s="30"/>
      <c r="I995" s="33"/>
      <c r="J995" s="30"/>
      <c r="K995" s="32"/>
      <c r="L995" s="30"/>
      <c r="M995" s="8">
        <f t="shared" si="6"/>
        <v>0</v>
      </c>
      <c r="N995" s="9"/>
      <c r="O995" s="9"/>
      <c r="P995" s="9"/>
      <c r="Q995" s="9"/>
      <c r="R995" s="9"/>
      <c r="S995" s="9"/>
      <c r="T995" s="9"/>
    </row>
    <row r="996" spans="2:20" ht="12.75" x14ac:dyDescent="0.2">
      <c r="B996" s="32"/>
      <c r="D996" s="32"/>
      <c r="F996" s="32"/>
      <c r="H996" s="30"/>
      <c r="I996" s="33"/>
      <c r="J996" s="30"/>
      <c r="K996" s="32"/>
      <c r="L996" s="30"/>
      <c r="M996" s="8">
        <f t="shared" si="6"/>
        <v>0</v>
      </c>
      <c r="N996" s="9"/>
      <c r="O996" s="9"/>
      <c r="P996" s="9"/>
      <c r="Q996" s="9"/>
      <c r="R996" s="9"/>
      <c r="S996" s="9"/>
      <c r="T996" s="9"/>
    </row>
    <row r="997" spans="2:20" ht="12.75" x14ac:dyDescent="0.2">
      <c r="B997" s="32"/>
      <c r="D997" s="32"/>
      <c r="F997" s="32"/>
      <c r="H997" s="30"/>
      <c r="I997" s="33"/>
      <c r="J997" s="30"/>
      <c r="K997" s="32"/>
      <c r="L997" s="30"/>
      <c r="M997" s="8">
        <f t="shared" si="6"/>
        <v>0</v>
      </c>
      <c r="N997" s="9"/>
      <c r="O997" s="9"/>
      <c r="P997" s="9"/>
      <c r="Q997" s="9"/>
      <c r="R997" s="9"/>
      <c r="S997" s="9"/>
      <c r="T997" s="9"/>
    </row>
    <row r="998" spans="2:20" ht="12.75" x14ac:dyDescent="0.2">
      <c r="B998" s="32"/>
      <c r="D998" s="32"/>
      <c r="F998" s="32"/>
      <c r="H998" s="30"/>
      <c r="I998" s="33"/>
      <c r="J998" s="30"/>
      <c r="K998" s="32"/>
      <c r="L998" s="30"/>
      <c r="M998" s="8">
        <f t="shared" si="6"/>
        <v>0</v>
      </c>
      <c r="N998" s="9"/>
      <c r="O998" s="9"/>
      <c r="P998" s="9"/>
      <c r="Q998" s="9"/>
      <c r="R998" s="9"/>
      <c r="S998" s="9"/>
      <c r="T998" s="9"/>
    </row>
    <row r="999" spans="2:20" ht="12.75" x14ac:dyDescent="0.2">
      <c r="B999" s="32"/>
      <c r="D999" s="32"/>
      <c r="F999" s="32"/>
      <c r="H999" s="30"/>
      <c r="I999" s="33"/>
      <c r="J999" s="30"/>
      <c r="K999" s="32"/>
      <c r="L999" s="30"/>
      <c r="M999" s="8">
        <f t="shared" si="6"/>
        <v>0</v>
      </c>
      <c r="N999" s="9"/>
      <c r="O999" s="9"/>
      <c r="P999" s="9"/>
      <c r="Q999" s="9"/>
      <c r="R999" s="9"/>
      <c r="S999" s="9"/>
      <c r="T999" s="9"/>
    </row>
    <row r="1000" spans="2:20" ht="12.75" x14ac:dyDescent="0.2">
      <c r="B1000" s="32"/>
      <c r="D1000" s="32"/>
      <c r="F1000" s="32"/>
      <c r="H1000" s="30"/>
      <c r="I1000" s="33"/>
      <c r="J1000" s="30"/>
      <c r="K1000" s="32"/>
      <c r="L1000" s="30"/>
      <c r="M1000" s="8">
        <f t="shared" si="6"/>
        <v>0</v>
      </c>
      <c r="T1000" s="9"/>
    </row>
    <row r="1001" spans="2:20" ht="12.75" x14ac:dyDescent="0.2">
      <c r="B1001" s="32"/>
      <c r="D1001" s="32"/>
      <c r="F1001" s="32"/>
      <c r="H1001" s="30"/>
      <c r="I1001" s="33"/>
      <c r="J1001" s="30"/>
      <c r="K1001" s="32"/>
      <c r="L1001" s="30"/>
      <c r="M1001" s="8">
        <f t="shared" si="6"/>
        <v>0</v>
      </c>
      <c r="T1001" s="9"/>
    </row>
    <row r="1002" spans="2:20" ht="12.75" x14ac:dyDescent="0.2">
      <c r="B1002" s="32"/>
      <c r="D1002" s="32"/>
      <c r="F1002" s="32"/>
      <c r="H1002" s="30"/>
      <c r="I1002" s="33"/>
      <c r="J1002" s="30"/>
      <c r="K1002" s="32"/>
      <c r="L1002" s="30"/>
      <c r="M1002" s="8">
        <f t="shared" si="6"/>
        <v>0</v>
      </c>
      <c r="T1002" s="9"/>
    </row>
    <row r="1003" spans="2:20" ht="12.75" x14ac:dyDescent="0.2">
      <c r="B1003" s="32"/>
      <c r="D1003" s="32"/>
      <c r="F1003" s="32"/>
      <c r="H1003" s="30"/>
      <c r="I1003" s="33"/>
      <c r="J1003" s="30"/>
      <c r="K1003" s="32"/>
      <c r="L1003" s="30"/>
      <c r="M1003" s="8">
        <f t="shared" si="6"/>
        <v>0</v>
      </c>
      <c r="T1003" s="9"/>
    </row>
    <row r="1004" spans="2:20" ht="12.75" x14ac:dyDescent="0.2">
      <c r="B1004" s="32"/>
      <c r="D1004" s="32"/>
      <c r="F1004" s="32"/>
      <c r="H1004" s="30"/>
      <c r="I1004" s="33"/>
      <c r="J1004" s="30"/>
      <c r="K1004" s="32"/>
      <c r="L1004" s="30"/>
      <c r="M1004" s="8">
        <f t="shared" si="6"/>
        <v>0</v>
      </c>
      <c r="T1004" s="9"/>
    </row>
    <row r="1005" spans="2:20" ht="12.75" x14ac:dyDescent="0.2">
      <c r="B1005" s="32"/>
      <c r="D1005" s="32"/>
      <c r="F1005" s="32"/>
      <c r="H1005" s="30"/>
      <c r="I1005" s="33"/>
      <c r="J1005" s="30"/>
      <c r="K1005" s="32"/>
      <c r="L1005" s="30"/>
      <c r="M1005" s="8">
        <f t="shared" si="6"/>
        <v>0</v>
      </c>
      <c r="T1005" s="9"/>
    </row>
    <row r="1006" spans="2:20" ht="12.75" x14ac:dyDescent="0.2">
      <c r="B1006" s="32"/>
      <c r="D1006" s="32"/>
      <c r="F1006" s="32"/>
      <c r="H1006" s="30"/>
      <c r="I1006" s="33"/>
      <c r="J1006" s="30"/>
      <c r="K1006" s="32"/>
      <c r="L1006" s="30"/>
      <c r="M1006" s="8">
        <f t="shared" si="6"/>
        <v>0</v>
      </c>
      <c r="T1006" s="9"/>
    </row>
    <row r="1007" spans="2:20" ht="12.75" x14ac:dyDescent="0.2">
      <c r="B1007" s="32"/>
      <c r="D1007" s="32"/>
      <c r="F1007" s="32"/>
      <c r="H1007" s="30"/>
      <c r="I1007" s="33"/>
      <c r="J1007" s="30"/>
      <c r="K1007" s="32"/>
      <c r="L1007" s="30"/>
      <c r="M1007" s="8">
        <f t="shared" si="6"/>
        <v>0</v>
      </c>
      <c r="T1007" s="9"/>
    </row>
    <row r="1008" spans="2:20" ht="12.75" x14ac:dyDescent="0.2">
      <c r="B1008" s="32"/>
      <c r="D1008" s="32"/>
      <c r="F1008" s="32"/>
      <c r="H1008" s="30"/>
      <c r="I1008" s="33"/>
      <c r="J1008" s="30"/>
      <c r="K1008" s="32"/>
      <c r="L1008" s="30"/>
      <c r="M1008" s="8">
        <f t="shared" si="6"/>
        <v>0</v>
      </c>
      <c r="T1008" s="9"/>
    </row>
  </sheetData>
  <autoFilter ref="B9:L1008" xr:uid="{00000000-0009-0000-0000-000000000000}"/>
  <mergeCells count="10">
    <mergeCell ref="O11:T200"/>
    <mergeCell ref="B8:C8"/>
    <mergeCell ref="D8:E8"/>
    <mergeCell ref="F8:G8"/>
    <mergeCell ref="H8:L8"/>
    <mergeCell ref="H2:L2"/>
    <mergeCell ref="I4:I6"/>
    <mergeCell ref="J4:J6"/>
    <mergeCell ref="K4:K6"/>
    <mergeCell ref="L4:L6"/>
  </mergeCells>
  <conditionalFormatting sqref="I4:I6">
    <cfRule type="cellIs" dxfId="5" priority="4" operator="greaterThan">
      <formula>0</formula>
    </cfRule>
  </conditionalFormatting>
  <conditionalFormatting sqref="J10:J200">
    <cfRule type="cellIs" dxfId="4" priority="1" stopIfTrue="1" operator="equal">
      <formula>"Green"</formula>
    </cfRule>
    <cfRule type="cellIs" dxfId="3" priority="2" stopIfTrue="1" operator="equal">
      <formula>"Amber"</formula>
    </cfRule>
    <cfRule type="cellIs" dxfId="2" priority="3" stopIfTrue="1" operator="equal">
      <formula>"Red"</formula>
    </cfRule>
  </conditionalFormatting>
  <conditionalFormatting sqref="K4:K6">
    <cfRule type="cellIs" dxfId="1" priority="5" operator="greaterThanOrEqual">
      <formula>0.2</formula>
    </cfRule>
    <cfRule type="cellIs" dxfId="0" priority="6" operator="greaterThan">
      <formula>0</formula>
    </cfRule>
  </conditionalFormatting>
  <dataValidations count="3">
    <dataValidation type="list" allowBlank="1" showErrorMessage="1" sqref="J10:J1008" xr:uid="{00000000-0002-0000-0000-000000000000}">
      <formula1>$Q$3:$Q$20</formula1>
    </dataValidation>
    <dataValidation type="list" allowBlank="1" showErrorMessage="1" sqref="L10:L1008" xr:uid="{00000000-0002-0000-0000-000001000000}">
      <formula1>$O$3:$O$16</formula1>
    </dataValidation>
    <dataValidation type="list" allowBlank="1" showErrorMessage="1" sqref="H10:H1008" xr:uid="{00000000-0002-0000-0000-000002000000}">
      <formula1>$S$3:$S$25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R34"/>
  <sheetViews>
    <sheetView workbookViewId="0">
      <selection activeCell="D6" sqref="D6"/>
    </sheetView>
  </sheetViews>
  <sheetFormatPr defaultColWidth="12.5703125" defaultRowHeight="15.75" customHeight="1" x14ac:dyDescent="0.2"/>
  <cols>
    <col min="1" max="1" width="2.85546875" customWidth="1"/>
    <col min="3" max="3" width="17.5703125" customWidth="1"/>
    <col min="4" max="4" width="126.7109375" customWidth="1"/>
  </cols>
  <sheetData>
    <row r="1" spans="1:18" ht="21" customHeight="1" x14ac:dyDescent="0.55000000000000004">
      <c r="A1" s="1"/>
      <c r="B1" s="2"/>
      <c r="C1" s="3"/>
      <c r="D1" s="3"/>
      <c r="E1" s="8"/>
    </row>
    <row r="2" spans="1:18" ht="38.25" x14ac:dyDescent="0.55000000000000004">
      <c r="A2" s="1"/>
      <c r="B2" s="11" t="s">
        <v>39</v>
      </c>
      <c r="C2" s="12"/>
      <c r="D2" s="12"/>
      <c r="E2" s="8"/>
    </row>
    <row r="3" spans="1:18" ht="21" customHeight="1" x14ac:dyDescent="0.2">
      <c r="A3" s="3"/>
      <c r="B3" s="3"/>
      <c r="C3" s="3"/>
      <c r="D3" s="3"/>
      <c r="E3" s="8"/>
    </row>
    <row r="4" spans="1:18" ht="21" customHeight="1" x14ac:dyDescent="0.2">
      <c r="A4" s="18"/>
      <c r="B4" s="19" t="s">
        <v>40</v>
      </c>
      <c r="C4" s="20"/>
      <c r="D4" s="35">
        <v>1.5</v>
      </c>
      <c r="E4" s="8"/>
    </row>
    <row r="5" spans="1:18" ht="21" customHeight="1" x14ac:dyDescent="0.2">
      <c r="A5" s="18"/>
      <c r="B5" s="19" t="s">
        <v>41</v>
      </c>
      <c r="C5" s="20"/>
      <c r="D5" s="36">
        <v>45679</v>
      </c>
      <c r="E5" s="8"/>
    </row>
    <row r="6" spans="1:18" ht="21" customHeight="1" x14ac:dyDescent="0.2">
      <c r="A6" s="3"/>
      <c r="B6" s="19" t="s">
        <v>42</v>
      </c>
      <c r="C6" s="20"/>
      <c r="D6" s="197" t="s">
        <v>225</v>
      </c>
      <c r="E6" s="8"/>
    </row>
    <row r="7" spans="1:18" ht="21" customHeight="1" x14ac:dyDescent="0.2">
      <c r="A7" s="3"/>
      <c r="B7" s="3"/>
      <c r="C7" s="3"/>
      <c r="D7" s="3"/>
      <c r="E7" s="8"/>
    </row>
    <row r="8" spans="1:18" ht="21" customHeight="1" x14ac:dyDescent="0.2">
      <c r="A8" s="3"/>
      <c r="B8" s="353" t="s">
        <v>43</v>
      </c>
      <c r="C8" s="344"/>
      <c r="D8" s="344"/>
      <c r="E8" s="8"/>
    </row>
    <row r="9" spans="1:18" ht="21" customHeight="1" x14ac:dyDescent="0.2">
      <c r="A9" s="24"/>
      <c r="B9" s="25" t="s">
        <v>44</v>
      </c>
      <c r="C9" s="25" t="s">
        <v>45</v>
      </c>
      <c r="D9" s="231" t="s">
        <v>23</v>
      </c>
      <c r="E9" s="8"/>
    </row>
    <row r="10" spans="1:18" ht="19.5" x14ac:dyDescent="0.4">
      <c r="A10" s="29"/>
      <c r="B10" s="48">
        <v>1</v>
      </c>
      <c r="C10" s="50">
        <v>45614</v>
      </c>
      <c r="D10" s="49" t="s">
        <v>46</v>
      </c>
      <c r="E10" s="8"/>
      <c r="F10" s="29"/>
      <c r="G10" s="29"/>
      <c r="H10" s="29"/>
      <c r="I10" s="29"/>
      <c r="J10" s="29"/>
      <c r="K10" s="29"/>
      <c r="L10" s="29"/>
      <c r="M10" s="29"/>
      <c r="N10" s="29"/>
      <c r="O10" s="29"/>
      <c r="P10" s="29"/>
      <c r="Q10" s="29"/>
      <c r="R10" s="29"/>
    </row>
    <row r="11" spans="1:18" ht="97.5" x14ac:dyDescent="0.4">
      <c r="B11" s="51">
        <v>1.1000000000000001</v>
      </c>
      <c r="C11" s="52">
        <v>45615</v>
      </c>
      <c r="D11" s="34" t="s">
        <v>49</v>
      </c>
    </row>
    <row r="12" spans="1:18" ht="58.5" x14ac:dyDescent="0.4">
      <c r="B12" s="51">
        <v>1.2</v>
      </c>
      <c r="C12" s="52">
        <v>45639</v>
      </c>
      <c r="D12" s="34" t="s">
        <v>224</v>
      </c>
    </row>
    <row r="13" spans="1:18" ht="25.5" customHeight="1" x14ac:dyDescent="0.2">
      <c r="B13" s="199">
        <v>1.3</v>
      </c>
      <c r="C13" s="200">
        <v>45646</v>
      </c>
      <c r="D13" s="198" t="s">
        <v>226</v>
      </c>
    </row>
    <row r="14" spans="1:18" ht="58.5" x14ac:dyDescent="0.2">
      <c r="B14" s="199">
        <v>1.4</v>
      </c>
      <c r="C14" s="200">
        <v>45646</v>
      </c>
      <c r="D14" s="198" t="s">
        <v>255</v>
      </c>
    </row>
    <row r="15" spans="1:18" ht="25.5" customHeight="1" x14ac:dyDescent="0.2">
      <c r="B15" s="199">
        <v>1.5</v>
      </c>
      <c r="C15" s="200">
        <v>45679</v>
      </c>
      <c r="D15" s="198" t="s">
        <v>256</v>
      </c>
    </row>
    <row r="16" spans="1:18" ht="25.5" customHeight="1" x14ac:dyDescent="0.2"/>
    <row r="17" ht="25.5" customHeight="1" x14ac:dyDescent="0.2"/>
    <row r="18" ht="25.5" customHeight="1" x14ac:dyDescent="0.2"/>
    <row r="19" ht="25.5" customHeight="1" x14ac:dyDescent="0.2"/>
    <row r="20" ht="25.5" customHeight="1" x14ac:dyDescent="0.2"/>
    <row r="21" ht="25.5" customHeight="1" x14ac:dyDescent="0.2"/>
    <row r="22" ht="25.5" customHeight="1" x14ac:dyDescent="0.2"/>
    <row r="23" ht="25.5" customHeight="1" x14ac:dyDescent="0.2"/>
    <row r="24" ht="25.5" customHeight="1" x14ac:dyDescent="0.2"/>
    <row r="25" ht="25.5" customHeight="1" x14ac:dyDescent="0.2"/>
    <row r="26" ht="25.5" customHeight="1" x14ac:dyDescent="0.2"/>
    <row r="27" ht="25.5" customHeight="1" x14ac:dyDescent="0.2"/>
    <row r="28" ht="25.5" customHeight="1" x14ac:dyDescent="0.2"/>
    <row r="29" ht="25.5" customHeight="1" x14ac:dyDescent="0.2"/>
    <row r="30" ht="25.5" customHeight="1" x14ac:dyDescent="0.2"/>
    <row r="31" ht="25.5" customHeight="1" x14ac:dyDescent="0.2"/>
    <row r="32" ht="25.5" customHeight="1" x14ac:dyDescent="0.2"/>
    <row r="33" ht="25.5" customHeight="1" x14ac:dyDescent="0.2"/>
    <row r="34" ht="25.5" customHeight="1" x14ac:dyDescent="0.2"/>
  </sheetData>
  <mergeCells count="1">
    <mergeCell ref="B8:D8"/>
  </mergeCells>
  <hyperlinks>
    <hyperlink ref="D6" r:id="rId1"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Meeting</vt:lpstr>
      <vt:lpstr>RACI</vt:lpstr>
      <vt:lpstr>Assumptions</vt:lpstr>
      <vt:lpstr>Decisions</vt:lpstr>
      <vt:lpstr>Issue Tracker</vt:lpstr>
      <vt:lpstr>Issue</vt:lpstr>
      <vt:lpstr>Scope Tracker</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Phil Jacklin</cp:lastModifiedBy>
  <dcterms:created xsi:type="dcterms:W3CDTF">2024-11-18T22:28:36Z</dcterms:created>
  <dcterms:modified xsi:type="dcterms:W3CDTF">2025-02-12T01:07:41Z</dcterms:modified>
</cp:coreProperties>
</file>